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psico\OneDrive\Desktop\Planes administrativa\"/>
    </mc:Choice>
  </mc:AlternateContent>
  <xr:revisionPtr revIDLastSave="0" documentId="8_{BA8045B8-11DE-4ED3-B0DA-564D4E968EC9}" xr6:coauthVersionLast="47" xr6:coauthVersionMax="47" xr10:uidLastSave="{00000000-0000-0000-0000-000000000000}"/>
  <bookViews>
    <workbookView xWindow="-103" yWindow="-103" windowWidth="24892" windowHeight="13372" tabRatio="741" xr2:uid="{00000000-000D-0000-FFFF-FFFF00000000}"/>
  </bookViews>
  <sheets>
    <sheet name="1. SST" sheetId="1" r:id="rId1"/>
  </sheets>
  <definedNames>
    <definedName name="_xlnm.Print_Area" localSheetId="0">'1. SST'!$A$1:$BA$54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6" i="1" l="1"/>
  <c r="AW36" i="1" s="1"/>
  <c r="AX30" i="1"/>
  <c r="AW30" i="1" s="1"/>
  <c r="AX27" i="1"/>
  <c r="AW27" i="1" s="1"/>
  <c r="AW19" i="1"/>
  <c r="AW42" i="1"/>
  <c r="AW13" i="1"/>
  <c r="AL18" i="1" l="1"/>
  <c r="AL13" i="1"/>
  <c r="AW18" i="1"/>
  <c r="AL39" i="1" l="1"/>
  <c r="AL36" i="1"/>
  <c r="AX46" i="1" l="1"/>
  <c r="AV36" i="1" l="1"/>
  <c r="AV18" i="1"/>
  <c r="BA18" i="1" s="1"/>
  <c r="AZ46" i="1" l="1"/>
  <c r="AY46" i="1"/>
  <c r="AL44" i="1"/>
  <c r="AM44" i="1" s="1"/>
  <c r="AV42" i="1"/>
  <c r="AL42" i="1"/>
  <c r="AM42" i="1" s="1"/>
  <c r="AM39" i="1"/>
  <c r="AM36" i="1"/>
  <c r="AL35" i="1"/>
  <c r="AM35" i="1" s="1"/>
  <c r="AL34" i="1"/>
  <c r="AM34" i="1" s="1"/>
  <c r="AL33" i="1"/>
  <c r="AM33" i="1" s="1"/>
  <c r="AL32" i="1"/>
  <c r="AM32" i="1" s="1"/>
  <c r="AL31" i="1"/>
  <c r="AM31" i="1" s="1"/>
  <c r="AV30" i="1"/>
  <c r="AL30" i="1"/>
  <c r="AM30" i="1" s="1"/>
  <c r="AL29" i="1"/>
  <c r="AM29" i="1" s="1"/>
  <c r="AV27" i="1"/>
  <c r="AL27" i="1"/>
  <c r="AM27" i="1" s="1"/>
  <c r="AL22" i="1"/>
  <c r="AM22" i="1" s="1"/>
  <c r="AL21" i="1"/>
  <c r="AM21" i="1" s="1"/>
  <c r="AV19" i="1"/>
  <c r="AL19" i="1"/>
  <c r="AM19" i="1" s="1"/>
  <c r="AM18" i="1"/>
  <c r="AV13" i="1"/>
  <c r="AM13" i="1"/>
  <c r="BA13" i="1" l="1"/>
  <c r="AM46" i="1"/>
  <c r="BA19" i="1"/>
  <c r="BA30" i="1"/>
  <c r="AW46" i="1"/>
  <c r="BA42" i="1"/>
  <c r="BA27" i="1"/>
  <c r="AV46" i="1"/>
  <c r="BA36" i="1"/>
  <c r="BA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Administrativa</author>
    <author>tc={ECB98E78-B2A3-40DF-B6F7-1CBCB7229225}</author>
    <author>tc={8FA56001-1F96-4141-BB2C-506777830020}</author>
    <author>SUBDIRECCION ADMINISTRATIVA</author>
    <author>Diego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Administrativa:
OBJETIVO: </t>
        </r>
        <r>
          <rPr>
            <sz val="9"/>
            <color indexed="81"/>
            <rFont val="Tahoma"/>
            <family val="2"/>
          </rPr>
          <t xml:space="preserve">Que se quiere conseguir del plan </t>
        </r>
      </text>
    </comment>
    <comment ref="J10" authorId="1" shapeId="0" xr:uid="{ECB98E78-B2A3-40DF-B6F7-1CBCB72292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logro difiere en los 17 indicadores</t>
      </text>
    </comment>
    <comment ref="AR12" authorId="2" shapeId="0" xr:uid="{8FA56001-1F96-4141-BB2C-5067778300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el rubro presupuestal por el que saldrán todos los planes, para que el valor coincida por lo planeado en el INVISBU, durante la vigencia 2023.</t>
      </text>
    </comment>
    <comment ref="AW13" authorId="3" shapeId="0" xr:uid="{00D73575-17AB-42AB-8D4B-9F7F292A1863}">
      <text>
        <r>
          <rPr>
            <b/>
            <sz val="9"/>
            <color indexed="81"/>
            <rFont val="Tahoma"/>
            <family val="2"/>
          </rPr>
          <t>SUBDIRECCION ADMINISTRATIVA:</t>
        </r>
        <r>
          <rPr>
            <sz val="9"/>
            <color indexed="81"/>
            <rFont val="Tahoma"/>
            <family val="2"/>
          </rPr>
          <t xml:space="preserve">
Dividir el valor de la actividad en la cantidad de veces que se repita la actividad </t>
        </r>
      </text>
    </comment>
    <comment ref="AW18" authorId="4" shapeId="0" xr:uid="{AF3D9E54-8D26-4565-A5B4-34162F171356}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1.000.000/11</t>
        </r>
      </text>
    </comment>
    <comment ref="AW19" authorId="4" shapeId="0" xr:uid="{012D2868-CEB3-485D-96E7-7033C61E3175}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(1.000.000/3)* No. de actividades ejecutadas</t>
        </r>
      </text>
    </comment>
    <comment ref="AX19" authorId="4" shapeId="0" xr:uid="{1A131B36-C390-418A-8BAE-C6A2283524DE}">
      <text>
        <r>
          <rPr>
            <b/>
            <sz val="9"/>
            <color indexed="81"/>
            <rFont val="Tahoma"/>
            <family val="2"/>
          </rPr>
          <t>Diego:</t>
        </r>
        <r>
          <rPr>
            <sz val="9"/>
            <color indexed="81"/>
            <rFont val="Tahoma"/>
            <family val="2"/>
          </rPr>
          <t xml:space="preserve">
(1.000.000/3)* No. de actividades ejecutadas</t>
        </r>
      </text>
    </comment>
  </commentList>
</comments>
</file>

<file path=xl/sharedStrings.xml><?xml version="1.0" encoding="utf-8"?>
<sst xmlns="http://schemas.openxmlformats.org/spreadsheetml/2006/main" count="201" uniqueCount="123">
  <si>
    <t>Código: F.24.PO.DE</t>
  </si>
  <si>
    <t>Versión: 0.4</t>
  </si>
  <si>
    <t>Fecha: 27.07.18</t>
  </si>
  <si>
    <t>Página 1 de 1</t>
  </si>
  <si>
    <t>Nombre del Plan:</t>
  </si>
  <si>
    <t>PLAN DE TRABAJO ANUAL DE SEGURIDAD Y SALUD EN EL TRABAJO</t>
  </si>
  <si>
    <t xml:space="preserve">1.Información  Base plan de Acción </t>
  </si>
  <si>
    <t>3. Información Recursos Financieros  (Cifras en Pesos COP)</t>
  </si>
  <si>
    <t>NOMBRE DEL PLAN</t>
  </si>
  <si>
    <t>Nº</t>
  </si>
  <si>
    <t>INDICADOR</t>
  </si>
  <si>
    <t>LOGRO</t>
  </si>
  <si>
    <t>FRECUENCIA</t>
  </si>
  <si>
    <t>RESPONSABLE</t>
  </si>
  <si>
    <t>PROCESO 
RESPONSABLE</t>
  </si>
  <si>
    <t>PERIODO DE PLANIFICACION Y MEDICION (MENSUAL)</t>
  </si>
  <si>
    <t>AVANCE METAS</t>
  </si>
  <si>
    <t>ANALISIS</t>
  </si>
  <si>
    <t>DETALLE DE LA  EVIDENCIA</t>
  </si>
  <si>
    <t>NOTAS</t>
  </si>
  <si>
    <t>RECURSOS PROGRAMADOS TOTALES -  ACTUAL</t>
  </si>
  <si>
    <t>RECURSOS EJECUTADOS RECURSOS PROPIOS</t>
  </si>
  <si>
    <t>% EJECUTADO RECURSOS PROPIOS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</si>
  <si>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</si>
  <si>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</si>
  <si>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</si>
  <si>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</si>
  <si>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</si>
  <si>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</si>
  <si>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</si>
  <si>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</si>
  <si>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</si>
  <si>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</si>
  <si>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</si>
  <si>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</si>
  <si>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% CUMPLIMIENTO</t>
  </si>
  <si>
    <t>PLA</t>
  </si>
  <si>
    <t>RES</t>
  </si>
  <si>
    <t>FECHA:</t>
  </si>
  <si>
    <t xml:space="preserve">Fecha de corte:
</t>
  </si>
  <si>
    <t>Rubros Presupuestales</t>
  </si>
  <si>
    <t>Recursos Propios</t>
  </si>
  <si>
    <t>Recursos Gestionados</t>
  </si>
  <si>
    <t xml:space="preserve">Recurso Humano </t>
  </si>
  <si>
    <t>POLITICA GESTIÓN ESTRATEGICA DE TALENTO HUMANO - MIPG</t>
  </si>
  <si>
    <t xml:space="preserve">Definir acciones que permitan identificar  las diferenes condicones de salud de los funcionarios, practicante sy contratistas del Instituto, verificando los espacios de trabajo seguros para los diferentes funcionarios, practicantes y contratistas del Instituto. </t>
  </si>
  <si>
    <t>Anual</t>
  </si>
  <si>
    <t>Subdirector Administrativo y Financiero</t>
  </si>
  <si>
    <t>Gestión Talento Humano</t>
  </si>
  <si>
    <t xml:space="preserve">Generar un programa de capacitación en Seguridad y Salud en el Trabajo </t>
  </si>
  <si>
    <t>Capacitaciones ejecutada en el mes / Capacitaciones programada en el mes</t>
  </si>
  <si>
    <t xml:space="preserve">Mensual </t>
  </si>
  <si>
    <t>Cronograma de capacitaciones</t>
  </si>
  <si>
    <t>Lograr la identificación de la caracteristicas sociodemograficas de los funcionarios, prancticantes y/o contratistas del Instituto</t>
  </si>
  <si>
    <t xml:space="preserve">Matriz con descripción sociodemografica </t>
  </si>
  <si>
    <t>Contar con información que permita identificar el estado de salud de los trabajadores y actividades enfocadas a la preservación de la salud de los mismos</t>
  </si>
  <si>
    <t xml:space="preserve">Informe de condiciones de salud de los funcionarios </t>
  </si>
  <si>
    <t>Identificar lasprincipales falencias y riesgos epidemiologicos de los diferentes funcionarios, practicantes y contratistas del instituto</t>
  </si>
  <si>
    <t>Contar con información que permita identificar conductas que desencadenen en accidentes de trabajo o enfermedades laborales</t>
  </si>
  <si>
    <t>N° de AT Y EL reportados/ N° de AT y EL ocurridos</t>
  </si>
  <si>
    <t>Reporte e investigación de AT y EL</t>
  </si>
  <si>
    <t>Registro y análisis estadístico de Accidentes y Enfermedades Laborales / accidentes y enfermedades laborales presentadas</t>
  </si>
  <si>
    <t xml:space="preserve">Contar con mecanismos que permitan identificar los factores de frecuencia, severidad y prevalencia de los accidentes de trabajo, enfermedad laboral y mortalidad </t>
  </si>
  <si>
    <t>Identificar las condiciones de segurdiad de las instalaciones, maquinaria y equipo (Vehículos)  del instituto</t>
  </si>
  <si>
    <t>Trimestral</t>
  </si>
  <si>
    <t>Contar con instalaciones, maquinaria y equipo (Vehículos)  en buenas condiciones para su uso diario</t>
  </si>
  <si>
    <t xml:space="preserve">Nº de mantenimientos ejecutados / Nº de mantenimientos programados </t>
  </si>
  <si>
    <t xml:space="preserve">Contar con un instituto en constante mejora y evolucionando sistematicamente </t>
  </si>
  <si>
    <t>Revisión por la Dirección</t>
  </si>
  <si>
    <t>Formato de mejora continua</t>
  </si>
  <si>
    <t>PORCENTAJE DE CUMPLIMIENTO EN METAS</t>
  </si>
  <si>
    <t>TOTALES RECURSOS</t>
  </si>
  <si>
    <t xml:space="preserve">      </t>
  </si>
  <si>
    <t>Elaboró:</t>
  </si>
  <si>
    <t>Revisó:</t>
  </si>
  <si>
    <t>Fecha:</t>
  </si>
  <si>
    <t xml:space="preserve">Dar cumplimiento a  las disposiciones establecidas dentro de la Resolución Nº 312 </t>
  </si>
  <si>
    <t>METAS</t>
  </si>
  <si>
    <t>Revisión Autoevaluación Resolución Nº 0312 / Autoevaluación Resolución Nº 0312</t>
  </si>
  <si>
    <t>Encuestas descripción sociodemográfica realizadas / Encuestas descripción sociodemografica programada</t>
  </si>
  <si>
    <t>PVE adoptados / PVE gestionados</t>
  </si>
  <si>
    <t>Informe de medicion de frecuencia de accidentalidad realizado / Informe de medición de frecuencia de accidentalidad programada</t>
  </si>
  <si>
    <t>Informe de medicion de severidad de accidentalidad realizada / Informe de medición de severidad de accidentalidad programada</t>
  </si>
  <si>
    <t xml:space="preserve">Informe de medicion de mortalidad por accidente de trabajo realizado / informe de medición de mortalidad por accidente programado </t>
  </si>
  <si>
    <t>Informe de medicion de prevalencia de la enfermedad laboral elaborado / informe de medición de prevalencia de EL programado</t>
  </si>
  <si>
    <t xml:space="preserve">Informe de medicion de incidencia de la enfermedad laboral elaborado / Informe de medición de incidencia de enfermedad laboral programado </t>
  </si>
  <si>
    <t xml:space="preserve">Informe de medicion del ausentismo por causa medica realizado / Informe de medición del ausentismo medico programado </t>
  </si>
  <si>
    <t>Revisión por la dirección ejecutada / Revisión por Dirección programada</t>
  </si>
  <si>
    <t xml:space="preserve">Acciones de mejora continua ejecutadas / acciones de mejora continuas diseñadas </t>
  </si>
  <si>
    <t>Informe de condiciones de salud de los funcionarios</t>
  </si>
  <si>
    <t>Nº de insprecciones realizadas / Nº inspecciones programadas</t>
  </si>
  <si>
    <t>Resultado evaluación anual Resolución Nº 0312</t>
  </si>
  <si>
    <t>Semestral</t>
  </si>
  <si>
    <t>PROGRAMA
(Objetivos especificos)</t>
  </si>
  <si>
    <t xml:space="preserve">OBJETO DEL PLAN
(Objetivo General) </t>
  </si>
  <si>
    <t>2.1.2.02.02.008 Servicios prestados a las empresas y servicios de producción </t>
  </si>
  <si>
    <t>Planes de Vigilancia Epidemiologica</t>
  </si>
  <si>
    <t>1. Realizar activamente la autoevaluación anual y/o seguimiento a la Resolución 0312</t>
  </si>
  <si>
    <t>2. Dar cumplimiento al cronograma de capacitaciones establecido para el mes evaluado</t>
  </si>
  <si>
    <t xml:space="preserve">3. Realizar la descripción sociodemográfica de los funcionarios </t>
  </si>
  <si>
    <t>4. Realizar la identificación de las condiciones de salud de los funcionarios, practicantes y/o contratistas</t>
  </si>
  <si>
    <t xml:space="preserve">6. Realizar la verificación mensual de accidentes que se presenten, así como la respectiva radicación ante ARL </t>
  </si>
  <si>
    <t>7. Realizar la investigación de los diferentes accidentes y enfermedades laborales registradas</t>
  </si>
  <si>
    <t>8. Medición de la frecuencia de la accidentalidad</t>
  </si>
  <si>
    <t>9. Medición de la severidad de la accientalidad</t>
  </si>
  <si>
    <t>10. Medición de la mortalidad por accidentes de trabajo</t>
  </si>
  <si>
    <t>11. Medición de la prevalencia de Enfermedad Laboral</t>
  </si>
  <si>
    <t>12. Medición de la incidencia de Enfermedad Laboral</t>
  </si>
  <si>
    <t>13. Medición del ausentismo por causa medica</t>
  </si>
  <si>
    <t xml:space="preserve">14. Realizar la inspección de las instalaciones, maquinaria y equipo (Vehiculos) del instituto de manera mensual </t>
  </si>
  <si>
    <t>15. Dar cumplimiento a las actividades programadas dentro del cronograma de mantenimiento de instalaciones, maquinaria y equipo</t>
  </si>
  <si>
    <t>16. Contar con revisiones por la alta dirección con el fin de identificar con iformes que permitan evaluar el desarrollo de actividades anuales en temas de SST</t>
  </si>
  <si>
    <t xml:space="preserve">17. Contar con acciones de mejora continua documentadas, que permitan la evolución continua del sistema de gestión de Seguridad y Salud en el Trabajo </t>
  </si>
  <si>
    <t xml:space="preserve">5. Realizar la formulación, adopción, gestión y seguimiento de los PVE psicosocial y PVE osteomuscular necesarios para mejorar las condiciones de salud de los funcionarios, practicantes y contratistas  del Instituto </t>
  </si>
  <si>
    <t>Indicadores Accidentalidad</t>
  </si>
  <si>
    <t>Inspecciones locativas, extintores, botiquin y vehiculares</t>
  </si>
  <si>
    <t>Mantenimientos efectuados</t>
  </si>
  <si>
    <t>ALEXANDRA ALDANA HERNÁNDEZ</t>
  </si>
  <si>
    <t>META 2024</t>
  </si>
  <si>
    <t>2.Información de Gestión de Metas año 2024</t>
  </si>
  <si>
    <t>DETALLE RECURSOS PROGRAMADOS - 2024</t>
  </si>
  <si>
    <t>DETALLE DE RECURSOS EJECUTADOS - 2024</t>
  </si>
  <si>
    <t>Vigencia: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</si>
</sst>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0.0%"/>
    <numFmt numFmtId="168" formatCode="&quot;$&quot;\ #,##0"/>
    <numFmt numFmtId="169" formatCode="_(* #,##0_);_(* \(#,##0\);_(* &quot;-&quot;??_);_(@_)"/>
    <numFmt numFmtId="170" formatCode="[$-C0A]d\-mmm\-yy;@"/>
    <numFmt numFmtId="172" formatCode="&quot;$&quot;\ 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sz val="10"/>
      <name val="Arial Narrow"/>
      <family val="2"/>
    </font>
    <font>
      <sz val="8.5"/>
      <name val="Arial"/>
      <family val="2"/>
    </font>
    <font>
      <b/>
      <u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indexed="8"/>
      <name val="Zurich BT"/>
      <family val="2"/>
    </font>
    <font>
      <b/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168" fontId="12" fillId="0" borderId="0"/>
    <xf numFmtId="166" fontId="1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67" fontId="3" fillId="4" borderId="2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169" fontId="3" fillId="4" borderId="29" xfId="2" applyNumberFormat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170" fontId="3" fillId="4" borderId="29" xfId="0" applyNumberFormat="1" applyFont="1" applyFill="1" applyBorder="1" applyAlignment="1">
      <alignment horizontal="center" vertical="center" wrapText="1"/>
    </xf>
    <xf numFmtId="1" fontId="3" fillId="5" borderId="29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9" fontId="3" fillId="7" borderId="22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6" fillId="2" borderId="22" xfId="3" applyFont="1" applyFill="1" applyBorder="1" applyAlignment="1" applyProtection="1">
      <alignment horizontal="center" vertical="center" wrapText="1"/>
      <protection hidden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9" fontId="3" fillId="4" borderId="22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168" fontId="8" fillId="2" borderId="0" xfId="0" applyNumberFormat="1" applyFont="1" applyFill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68" fontId="5" fillId="4" borderId="40" xfId="0" applyNumberFormat="1" applyFont="1" applyFill="1" applyBorder="1" applyAlignment="1">
      <alignment horizontal="center" vertical="center"/>
    </xf>
    <xf numFmtId="168" fontId="3" fillId="7" borderId="40" xfId="0" applyNumberFormat="1" applyFont="1" applyFill="1" applyBorder="1" applyAlignment="1">
      <alignment horizontal="center" vertical="center" wrapText="1"/>
    </xf>
    <xf numFmtId="9" fontId="3" fillId="7" borderId="41" xfId="0" applyNumberFormat="1" applyFont="1" applyFill="1" applyBorder="1" applyAlignment="1">
      <alignment horizontal="center" vertical="center" wrapText="1"/>
    </xf>
    <xf numFmtId="0" fontId="6" fillId="2" borderId="35" xfId="3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 vertical="center"/>
    </xf>
    <xf numFmtId="165" fontId="2" fillId="2" borderId="0" xfId="8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wrapText="1"/>
      <protection locked="0"/>
    </xf>
    <xf numFmtId="168" fontId="2" fillId="2" borderId="0" xfId="0" applyNumberFormat="1" applyFont="1" applyFill="1" applyAlignment="1">
      <alignment horizontal="center" wrapText="1"/>
    </xf>
    <xf numFmtId="168" fontId="8" fillId="2" borderId="0" xfId="0" applyNumberFormat="1" applyFont="1" applyFill="1" applyAlignment="1">
      <alignment horizontal="center" wrapText="1"/>
    </xf>
    <xf numFmtId="1" fontId="3" fillId="8" borderId="34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172" fontId="3" fillId="7" borderId="4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2" borderId="9" xfId="0" applyNumberFormat="1" applyFont="1" applyFill="1" applyBorder="1" applyAlignment="1">
      <alignment horizontal="center" vertical="center"/>
    </xf>
    <xf numFmtId="168" fontId="2" fillId="2" borderId="10" xfId="0" applyNumberFormat="1" applyFont="1" applyFill="1" applyBorder="1" applyAlignment="1">
      <alignment horizontal="center" vertical="center"/>
    </xf>
    <xf numFmtId="168" fontId="2" fillId="2" borderId="11" xfId="0" applyNumberFormat="1" applyFont="1" applyFill="1" applyBorder="1" applyAlignment="1">
      <alignment horizontal="center" vertical="center"/>
    </xf>
    <xf numFmtId="169" fontId="3" fillId="3" borderId="18" xfId="2" applyNumberFormat="1" applyFont="1" applyFill="1" applyBorder="1" applyAlignment="1">
      <alignment horizontal="center" vertical="center" wrapText="1"/>
    </xf>
    <xf numFmtId="169" fontId="3" fillId="3" borderId="22" xfId="2" applyNumberFormat="1" applyFont="1" applyFill="1" applyBorder="1" applyAlignment="1">
      <alignment horizontal="center" vertical="center" wrapText="1"/>
    </xf>
    <xf numFmtId="169" fontId="3" fillId="3" borderId="29" xfId="2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1" fontId="3" fillId="5" borderId="18" xfId="0" applyNumberFormat="1" applyFont="1" applyFill="1" applyBorder="1" applyAlignment="1">
      <alignment horizontal="center" vertical="center" wrapText="1"/>
    </xf>
    <xf numFmtId="1" fontId="3" fillId="5" borderId="22" xfId="0" applyNumberFormat="1" applyFont="1" applyFill="1" applyBorder="1" applyAlignment="1">
      <alignment horizontal="center" vertical="center" wrapText="1"/>
    </xf>
    <xf numFmtId="1" fontId="3" fillId="5" borderId="29" xfId="0" applyNumberFormat="1" applyFont="1" applyFill="1" applyBorder="1" applyAlignment="1">
      <alignment horizontal="center" vertical="center" wrapText="1"/>
    </xf>
    <xf numFmtId="10" fontId="3" fillId="5" borderId="19" xfId="0" applyNumberFormat="1" applyFont="1" applyFill="1" applyBorder="1" applyAlignment="1">
      <alignment horizontal="center" vertical="center" wrapText="1"/>
    </xf>
    <xf numFmtId="10" fontId="3" fillId="5" borderId="26" xfId="0" applyNumberFormat="1" applyFont="1" applyFill="1" applyBorder="1" applyAlignment="1">
      <alignment horizontal="center" vertical="center" wrapText="1"/>
    </xf>
    <xf numFmtId="10" fontId="3" fillId="5" borderId="33" xfId="0" applyNumberFormat="1" applyFont="1" applyFill="1" applyBorder="1" applyAlignment="1">
      <alignment horizontal="center" vertical="center" wrapText="1"/>
    </xf>
    <xf numFmtId="169" fontId="3" fillId="4" borderId="22" xfId="2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textRotation="90"/>
    </xf>
    <xf numFmtId="0" fontId="3" fillId="4" borderId="22" xfId="0" applyFont="1" applyFill="1" applyBorder="1" applyAlignment="1">
      <alignment horizontal="center" vertical="center" textRotation="90"/>
    </xf>
    <xf numFmtId="0" fontId="3" fillId="4" borderId="29" xfId="0" applyFont="1" applyFill="1" applyBorder="1" applyAlignment="1">
      <alignment horizontal="center" vertical="center" textRotation="90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textRotation="90"/>
    </xf>
    <xf numFmtId="0" fontId="3" fillId="4" borderId="26" xfId="0" applyFont="1" applyFill="1" applyBorder="1" applyAlignment="1">
      <alignment horizontal="center" vertical="center" textRotation="90"/>
    </xf>
    <xf numFmtId="0" fontId="3" fillId="4" borderId="33" xfId="0" applyFont="1" applyFill="1" applyBorder="1" applyAlignment="1">
      <alignment horizontal="center" vertical="center" textRotation="90"/>
    </xf>
    <xf numFmtId="9" fontId="3" fillId="7" borderId="13" xfId="1" applyFont="1" applyFill="1" applyBorder="1" applyAlignment="1">
      <alignment horizontal="center" vertical="center" wrapText="1"/>
    </xf>
    <xf numFmtId="9" fontId="3" fillId="7" borderId="25" xfId="1" applyFont="1" applyFill="1" applyBorder="1" applyAlignment="1">
      <alignment horizontal="center" vertical="center" wrapText="1"/>
    </xf>
    <xf numFmtId="9" fontId="3" fillId="7" borderId="40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3" fillId="7" borderId="40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4" fontId="3" fillId="2" borderId="2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2" borderId="18" xfId="3" applyFont="1" applyFill="1" applyBorder="1" applyAlignment="1" applyProtection="1">
      <alignment horizontal="center" vertical="center" wrapText="1"/>
      <protection hidden="1"/>
    </xf>
    <xf numFmtId="0" fontId="6" fillId="2" borderId="22" xfId="3" applyFont="1" applyFill="1" applyBorder="1" applyAlignment="1" applyProtection="1">
      <alignment horizontal="center" vertical="center" wrapText="1"/>
      <protection hidden="1"/>
    </xf>
    <xf numFmtId="0" fontId="6" fillId="2" borderId="13" xfId="3" applyFont="1" applyFill="1" applyBorder="1" applyAlignment="1" applyProtection="1">
      <alignment horizontal="center" vertical="center" wrapText="1"/>
      <protection hidden="1"/>
    </xf>
    <xf numFmtId="0" fontId="6" fillId="2" borderId="25" xfId="3" applyFont="1" applyFill="1" applyBorder="1" applyAlignment="1" applyProtection="1">
      <alignment horizontal="center" vertical="center" wrapText="1"/>
      <protection hidden="1"/>
    </xf>
    <xf numFmtId="0" fontId="6" fillId="2" borderId="40" xfId="3" applyFont="1" applyFill="1" applyBorder="1" applyAlignment="1" applyProtection="1">
      <alignment horizontal="center" vertical="center" wrapText="1"/>
      <protection hidden="1"/>
    </xf>
    <xf numFmtId="0" fontId="6" fillId="2" borderId="15" xfId="3" applyFont="1" applyFill="1" applyBorder="1" applyAlignment="1" applyProtection="1">
      <alignment horizontal="center" vertical="center" wrapText="1"/>
      <protection hidden="1"/>
    </xf>
    <xf numFmtId="0" fontId="6" fillId="2" borderId="36" xfId="3" applyFont="1" applyFill="1" applyBorder="1" applyAlignment="1" applyProtection="1">
      <alignment horizontal="center" vertical="center" wrapText="1"/>
      <protection hidden="1"/>
    </xf>
    <xf numFmtId="0" fontId="6" fillId="2" borderId="41" xfId="3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169" fontId="3" fillId="4" borderId="13" xfId="2" applyNumberFormat="1" applyFont="1" applyFill="1" applyBorder="1" applyAlignment="1">
      <alignment horizontal="center" vertical="center" textRotation="45" wrapText="1"/>
    </xf>
    <xf numFmtId="169" fontId="3" fillId="4" borderId="25" xfId="2" applyNumberFormat="1" applyFont="1" applyFill="1" applyBorder="1" applyAlignment="1">
      <alignment horizontal="center" vertical="center" textRotation="45" wrapText="1"/>
    </xf>
    <xf numFmtId="169" fontId="3" fillId="4" borderId="32" xfId="2" applyNumberFormat="1" applyFont="1" applyFill="1" applyBorder="1" applyAlignment="1">
      <alignment horizontal="center" vertical="center" textRotation="45" wrapText="1"/>
    </xf>
    <xf numFmtId="169" fontId="3" fillId="4" borderId="17" xfId="2" applyNumberFormat="1" applyFont="1" applyFill="1" applyBorder="1" applyAlignment="1">
      <alignment horizontal="center" vertical="center" textRotation="45" wrapText="1"/>
    </xf>
    <xf numFmtId="169" fontId="3" fillId="4" borderId="21" xfId="2" applyNumberFormat="1" applyFont="1" applyFill="1" applyBorder="1" applyAlignment="1">
      <alignment horizontal="center" vertical="center" textRotation="45" wrapText="1"/>
    </xf>
    <xf numFmtId="169" fontId="3" fillId="4" borderId="28" xfId="2" applyNumberFormat="1" applyFont="1" applyFill="1" applyBorder="1" applyAlignment="1">
      <alignment horizontal="center" vertical="center" textRotation="45" wrapText="1"/>
    </xf>
    <xf numFmtId="169" fontId="3" fillId="8" borderId="18" xfId="2" applyNumberFormat="1" applyFont="1" applyFill="1" applyBorder="1" applyAlignment="1">
      <alignment horizontal="center" vertical="center" textRotation="45" wrapText="1"/>
    </xf>
    <xf numFmtId="169" fontId="3" fillId="8" borderId="22" xfId="2" applyNumberFormat="1" applyFont="1" applyFill="1" applyBorder="1" applyAlignment="1">
      <alignment horizontal="center" vertical="center" textRotation="45" wrapText="1"/>
    </xf>
    <xf numFmtId="169" fontId="3" fillId="8" borderId="29" xfId="2" applyNumberFormat="1" applyFont="1" applyFill="1" applyBorder="1" applyAlignment="1">
      <alignment horizontal="center" vertical="center" textRotation="45" wrapText="1"/>
    </xf>
    <xf numFmtId="169" fontId="3" fillId="4" borderId="18" xfId="2" applyNumberFormat="1" applyFont="1" applyFill="1" applyBorder="1" applyAlignment="1">
      <alignment horizontal="center" vertical="center" textRotation="45" wrapText="1"/>
    </xf>
    <xf numFmtId="169" fontId="3" fillId="4" borderId="22" xfId="2" applyNumberFormat="1" applyFont="1" applyFill="1" applyBorder="1" applyAlignment="1">
      <alignment horizontal="center" vertical="center" textRotation="45" wrapText="1"/>
    </xf>
    <xf numFmtId="169" fontId="3" fillId="4" borderId="29" xfId="2" applyNumberFormat="1" applyFont="1" applyFill="1" applyBorder="1" applyAlignment="1">
      <alignment horizontal="center" vertical="center" textRotation="45" wrapText="1"/>
    </xf>
    <xf numFmtId="169" fontId="3" fillId="3" borderId="17" xfId="2" applyNumberFormat="1" applyFont="1" applyFill="1" applyBorder="1" applyAlignment="1">
      <alignment horizontal="center" vertical="center" wrapText="1"/>
    </xf>
    <xf numFmtId="169" fontId="3" fillId="3" borderId="21" xfId="2" applyNumberFormat="1" applyFont="1" applyFill="1" applyBorder="1" applyAlignment="1">
      <alignment horizontal="center" vertical="center" wrapText="1"/>
    </xf>
    <xf numFmtId="169" fontId="3" fillId="3" borderId="28" xfId="2" applyNumberFormat="1" applyFont="1" applyFill="1" applyBorder="1" applyAlignment="1">
      <alignment horizontal="center" vertical="center" wrapText="1"/>
    </xf>
    <xf numFmtId="169" fontId="3" fillId="3" borderId="14" xfId="2" applyNumberFormat="1" applyFont="1" applyFill="1" applyBorder="1" applyAlignment="1">
      <alignment horizontal="center" vertical="center" wrapText="1"/>
    </xf>
    <xf numFmtId="169" fontId="3" fillId="3" borderId="16" xfId="2" applyNumberFormat="1" applyFont="1" applyFill="1" applyBorder="1" applyAlignment="1">
      <alignment horizontal="center" vertical="center" wrapText="1"/>
    </xf>
    <xf numFmtId="169" fontId="3" fillId="3" borderId="23" xfId="2" applyNumberFormat="1" applyFont="1" applyFill="1" applyBorder="1" applyAlignment="1">
      <alignment horizontal="center" vertical="center" wrapText="1"/>
    </xf>
    <xf numFmtId="169" fontId="3" fillId="3" borderId="24" xfId="2" applyNumberFormat="1" applyFont="1" applyFill="1" applyBorder="1" applyAlignment="1">
      <alignment horizontal="center" vertical="center" wrapText="1"/>
    </xf>
    <xf numFmtId="169" fontId="3" fillId="3" borderId="30" xfId="2" applyNumberFormat="1" applyFont="1" applyFill="1" applyBorder="1" applyAlignment="1">
      <alignment horizontal="center" vertical="center" wrapText="1"/>
    </xf>
    <xf numFmtId="169" fontId="3" fillId="3" borderId="31" xfId="2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9" fontId="3" fillId="4" borderId="13" xfId="1" applyFont="1" applyFill="1" applyBorder="1" applyAlignment="1">
      <alignment horizontal="center" vertical="center" wrapText="1"/>
    </xf>
    <xf numFmtId="9" fontId="3" fillId="4" borderId="25" xfId="1" applyFont="1" applyFill="1" applyBorder="1" applyAlignment="1">
      <alignment horizontal="center" vertical="center" wrapText="1"/>
    </xf>
    <xf numFmtId="9" fontId="3" fillId="4" borderId="40" xfId="1" applyFont="1" applyFill="1" applyBorder="1" applyAlignment="1">
      <alignment horizontal="center" vertical="center" wrapText="1"/>
    </xf>
    <xf numFmtId="168" fontId="3" fillId="7" borderId="13" xfId="0" applyNumberFormat="1" applyFont="1" applyFill="1" applyBorder="1" applyAlignment="1">
      <alignment horizontal="center" vertical="center" wrapText="1"/>
    </xf>
    <xf numFmtId="168" fontId="3" fillId="7" borderId="25" xfId="0" applyNumberFormat="1" applyFont="1" applyFill="1" applyBorder="1" applyAlignment="1">
      <alignment horizontal="center" vertical="center" wrapText="1"/>
    </xf>
    <xf numFmtId="168" fontId="3" fillId="7" borderId="40" xfId="0" applyNumberFormat="1" applyFont="1" applyFill="1" applyBorder="1" applyAlignment="1">
      <alignment horizontal="center" vertical="center" wrapText="1"/>
    </xf>
    <xf numFmtId="9" fontId="3" fillId="7" borderId="15" xfId="0" applyNumberFormat="1" applyFont="1" applyFill="1" applyBorder="1" applyAlignment="1">
      <alignment horizontal="center" vertical="center" wrapText="1"/>
    </xf>
    <xf numFmtId="9" fontId="3" fillId="7" borderId="36" xfId="0" applyNumberFormat="1" applyFont="1" applyFill="1" applyBorder="1" applyAlignment="1">
      <alignment horizontal="center" vertical="center" wrapText="1"/>
    </xf>
    <xf numFmtId="9" fontId="3" fillId="7" borderId="41" xfId="0" applyNumberFormat="1" applyFont="1" applyFill="1" applyBorder="1" applyAlignment="1">
      <alignment horizontal="center" vertical="center" wrapText="1"/>
    </xf>
    <xf numFmtId="168" fontId="5" fillId="4" borderId="13" xfId="0" applyNumberFormat="1" applyFont="1" applyFill="1" applyBorder="1" applyAlignment="1">
      <alignment horizontal="center" vertical="center"/>
    </xf>
    <xf numFmtId="168" fontId="5" fillId="4" borderId="25" xfId="0" applyNumberFormat="1" applyFont="1" applyFill="1" applyBorder="1" applyAlignment="1">
      <alignment horizontal="center" vertical="center"/>
    </xf>
    <xf numFmtId="168" fontId="5" fillId="4" borderId="40" xfId="0" applyNumberFormat="1" applyFont="1" applyFill="1" applyBorder="1" applyAlignment="1">
      <alignment horizontal="center" vertical="center"/>
    </xf>
    <xf numFmtId="168" fontId="3" fillId="4" borderId="13" xfId="0" applyNumberFormat="1" applyFont="1" applyFill="1" applyBorder="1" applyAlignment="1">
      <alignment horizontal="center" vertical="center" wrapText="1"/>
    </xf>
    <xf numFmtId="168" fontId="3" fillId="4" borderId="25" xfId="0" applyNumberFormat="1" applyFont="1" applyFill="1" applyBorder="1" applyAlignment="1">
      <alignment horizontal="center" vertical="center" wrapText="1"/>
    </xf>
    <xf numFmtId="168" fontId="3" fillId="4" borderId="40" xfId="0" applyNumberFormat="1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2" borderId="38" xfId="3" applyFont="1" applyFill="1" applyBorder="1" applyAlignment="1" applyProtection="1">
      <alignment horizontal="center" vertical="center" wrapText="1"/>
      <protection hidden="1"/>
    </xf>
    <xf numFmtId="0" fontId="6" fillId="2" borderId="42" xfId="3" applyFont="1" applyFill="1" applyBorder="1" applyAlignment="1" applyProtection="1">
      <alignment horizontal="center" vertical="center" wrapText="1"/>
      <protection hidden="1"/>
    </xf>
    <xf numFmtId="0" fontId="3" fillId="6" borderId="49" xfId="0" applyFont="1" applyFill="1" applyBorder="1" applyAlignment="1">
      <alignment horizontal="center" vertical="center" wrapText="1"/>
    </xf>
    <xf numFmtId="9" fontId="3" fillId="7" borderId="38" xfId="1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9" fontId="3" fillId="4" borderId="38" xfId="1" applyFont="1" applyFill="1" applyBorder="1" applyAlignment="1">
      <alignment horizontal="center" vertical="center" wrapText="1"/>
    </xf>
    <xf numFmtId="9" fontId="3" fillId="7" borderId="4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35" xfId="3" applyFont="1" applyFill="1" applyBorder="1" applyAlignment="1" applyProtection="1">
      <alignment horizontal="center" vertical="center" wrapText="1"/>
      <protection hidden="1"/>
    </xf>
    <xf numFmtId="0" fontId="3" fillId="6" borderId="21" xfId="0" applyFont="1" applyFill="1" applyBorder="1" applyAlignment="1">
      <alignment horizontal="center" vertical="center" wrapText="1"/>
    </xf>
    <xf numFmtId="9" fontId="3" fillId="7" borderId="22" xfId="1" applyFont="1" applyFill="1" applyBorder="1" applyAlignment="1">
      <alignment horizontal="center" vertical="center" wrapText="1"/>
    </xf>
    <xf numFmtId="168" fontId="5" fillId="4" borderId="38" xfId="0" applyNumberFormat="1" applyFont="1" applyFill="1" applyBorder="1" applyAlignment="1">
      <alignment horizontal="center" vertical="center"/>
    </xf>
    <xf numFmtId="168" fontId="3" fillId="4" borderId="38" xfId="0" applyNumberFormat="1" applyFont="1" applyFill="1" applyBorder="1" applyAlignment="1">
      <alignment horizontal="center" vertical="center" wrapText="1"/>
    </xf>
    <xf numFmtId="168" fontId="3" fillId="7" borderId="38" xfId="0" applyNumberFormat="1" applyFont="1" applyFill="1" applyBorder="1" applyAlignment="1">
      <alignment horizontal="center" vertical="center" wrapText="1"/>
    </xf>
    <xf numFmtId="172" fontId="3" fillId="7" borderId="38" xfId="0" applyNumberFormat="1" applyFont="1" applyFill="1" applyBorder="1" applyAlignment="1">
      <alignment horizontal="center" vertical="center" wrapText="1"/>
    </xf>
    <xf numFmtId="172" fontId="3" fillId="7" borderId="25" xfId="0" applyNumberFormat="1" applyFont="1" applyFill="1" applyBorder="1" applyAlignment="1">
      <alignment horizontal="center" vertical="center" wrapText="1"/>
    </xf>
    <xf numFmtId="172" fontId="3" fillId="7" borderId="40" xfId="0" applyNumberFormat="1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9" fontId="3" fillId="4" borderId="22" xfId="1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168" fontId="11" fillId="4" borderId="38" xfId="0" applyNumberFormat="1" applyFont="1" applyFill="1" applyBorder="1" applyAlignment="1">
      <alignment horizontal="center" vertical="center"/>
    </xf>
    <xf numFmtId="168" fontId="11" fillId="4" borderId="25" xfId="0" applyNumberFormat="1" applyFont="1" applyFill="1" applyBorder="1" applyAlignment="1">
      <alignment horizontal="center" vertical="center"/>
    </xf>
    <xf numFmtId="168" fontId="11" fillId="4" borderId="40" xfId="0" applyNumberFormat="1" applyFont="1" applyFill="1" applyBorder="1" applyAlignment="1">
      <alignment horizontal="center" vertical="center"/>
    </xf>
    <xf numFmtId="0" fontId="6" fillId="2" borderId="29" xfId="3" applyFont="1" applyFill="1" applyBorder="1" applyAlignment="1" applyProtection="1">
      <alignment horizontal="center" vertical="center" wrapText="1"/>
      <protection hidden="1"/>
    </xf>
    <xf numFmtId="0" fontId="3" fillId="7" borderId="29" xfId="0" applyFont="1" applyFill="1" applyBorder="1" applyAlignment="1">
      <alignment horizontal="center" vertical="center" wrapText="1"/>
    </xf>
    <xf numFmtId="9" fontId="3" fillId="7" borderId="44" xfId="0" applyNumberFormat="1" applyFont="1" applyFill="1" applyBorder="1" applyAlignment="1">
      <alignment horizontal="center" vertical="center" wrapText="1"/>
    </xf>
    <xf numFmtId="0" fontId="6" fillId="2" borderId="43" xfId="3" applyFont="1" applyFill="1" applyBorder="1" applyAlignment="1" applyProtection="1">
      <alignment horizontal="center" vertical="center" wrapText="1"/>
      <protection hidden="1"/>
    </xf>
    <xf numFmtId="0" fontId="3" fillId="6" borderId="28" xfId="0" applyFont="1" applyFill="1" applyBorder="1" applyAlignment="1">
      <alignment horizontal="center" vertical="center" wrapText="1"/>
    </xf>
    <xf numFmtId="9" fontId="3" fillId="7" borderId="29" xfId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168" fontId="5" fillId="4" borderId="32" xfId="0" applyNumberFormat="1" applyFont="1" applyFill="1" applyBorder="1" applyAlignment="1">
      <alignment horizontal="center" vertical="center"/>
    </xf>
    <xf numFmtId="168" fontId="3" fillId="4" borderId="32" xfId="0" applyNumberFormat="1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168" fontId="3" fillId="7" borderId="32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8" fontId="3" fillId="2" borderId="23" xfId="0" applyNumberFormat="1" applyFont="1" applyFill="1" applyBorder="1" applyAlignment="1">
      <alignment horizontal="center" vertical="center"/>
    </xf>
    <xf numFmtId="168" fontId="3" fillId="2" borderId="30" xfId="0" applyNumberFormat="1" applyFont="1" applyFill="1" applyBorder="1" applyAlignment="1">
      <alignment horizontal="center" vertical="center"/>
    </xf>
    <xf numFmtId="9" fontId="3" fillId="2" borderId="5" xfId="1" applyFont="1" applyFill="1" applyBorder="1" applyAlignment="1">
      <alignment horizontal="center" vertical="center"/>
    </xf>
    <xf numFmtId="9" fontId="3" fillId="2" borderId="7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9" fontId="3" fillId="2" borderId="15" xfId="1" applyFont="1" applyFill="1" applyBorder="1" applyAlignment="1">
      <alignment horizontal="center" vertical="center"/>
    </xf>
    <xf numFmtId="9" fontId="3" fillId="2" borderId="44" xfId="1" applyFont="1" applyFill="1" applyBorder="1" applyAlignment="1">
      <alignment horizontal="center" vertical="center"/>
    </xf>
    <xf numFmtId="9" fontId="3" fillId="4" borderId="29" xfId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" fontId="2" fillId="2" borderId="10" xfId="0" applyNumberFormat="1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2" borderId="27" xfId="3" applyFont="1" applyFill="1" applyBorder="1" applyAlignment="1" applyProtection="1">
      <alignment horizontal="center" vertical="center" wrapText="1"/>
      <protection hidden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</cellXfs>
  <cellStyles count="9">
    <cellStyle name="Millares 2" xfId="7" xr:uid="{00000000-0005-0000-0000-000001000000}"/>
    <cellStyle name="Millares 3" xfId="2" xr:uid="{00000000-0005-0000-0000-000002000000}"/>
    <cellStyle name="Moneda" xfId="8" builtinId="4"/>
    <cellStyle name="Moneda 2" xfId="5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6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884464</xdr:colOff>
      <xdr:row>1</xdr:row>
      <xdr:rowOff>122464</xdr:rowOff>
    </xdr:from>
    <xdr:to>
      <xdr:col>5</xdr:col>
      <xdr:colOff>625928</xdr:colOff>
      <xdr:row>4</xdr:row>
      <xdr:rowOff>206436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BC99A6-8385-4828-84DB-8D745B9C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143" y="299357"/>
          <a:ext cx="3007178" cy="122697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uli Prada♡" id="{3EE69C39-ACC3-4116-9138-675E4F2EB038}" userId="ef9b9ae11906d843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0" dT="2023-01-25T00:28:17.28" personId="{3EE69C39-ACC3-4116-9138-675E4F2EB038}" id="{ECB98E78-B2A3-40DF-B6F7-1CBCB7229225}">
    <text>El logro difiere en los 17 indicadores</text>
  </threadedComment>
  <threadedComment ref="AR12" dT="2023-01-25T01:00:59.63" personId="{3EE69C39-ACC3-4116-9138-675E4F2EB038}" id="{8FA56001-1F96-4141-BB2C-506777830020}">
    <text>Establecer el rubro presupuestal por el que saldrán todos los planes, para que el valor coincida por lo planeado en el INVISBU, durante la vigencia 2023.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3"/>
  <sheetViews>
    <sheetView tabSelected="1" view="pageBreakPreview" topLeftCell="AD4" zoomScale="70" zoomScaleNormal="55" zoomScaleSheetLayoutView="70" workbookViewId="0">
      <selection activeCell="AX18" sqref="AX18"/>
    </sheetView>
  </sheetViews>
  <sheetFormatPr baseColWidth="10" defaultColWidth="56.69140625" defaultRowHeight="12.9"/>
  <cols>
    <col min="1" max="1" width="1.69140625" style="1" customWidth="1"/>
    <col min="2" max="2" width="17.69140625" style="1" customWidth="1"/>
    <col min="3" max="3" width="22.84375" style="2" customWidth="1"/>
    <col min="4" max="5" width="13" style="2" customWidth="1"/>
    <col min="6" max="6" width="45.53515625" style="1" customWidth="1"/>
    <col min="7" max="7" width="7.15234375" style="1" customWidth="1"/>
    <col min="8" max="8" width="29.3828125" style="1" customWidth="1"/>
    <col min="9" max="9" width="10.53515625" style="1" customWidth="1"/>
    <col min="10" max="10" width="14.3046875" style="1" customWidth="1"/>
    <col min="11" max="11" width="12.69140625" style="1" customWidth="1"/>
    <col min="12" max="12" width="21.84375" style="1" customWidth="1"/>
    <col min="13" max="13" width="20.53515625" style="1" customWidth="1"/>
    <col min="14" max="35" width="5.69140625" style="1" customWidth="1"/>
    <col min="36" max="36" width="7" style="1" customWidth="1"/>
    <col min="37" max="37" width="6.15234375" style="1" customWidth="1"/>
    <col min="38" max="38" width="13.69140625" style="1" customWidth="1"/>
    <col min="39" max="39" width="15" style="3" customWidth="1"/>
    <col min="40" max="40" width="9" style="1" customWidth="1"/>
    <col min="41" max="41" width="21.69140625" style="1" customWidth="1"/>
    <col min="42" max="42" width="10.84375" style="1" customWidth="1"/>
    <col min="43" max="43" width="4.69140625" style="1" customWidth="1"/>
    <col min="44" max="44" width="18.84375" style="1" customWidth="1"/>
    <col min="45" max="45" width="16.3828125" style="4" customWidth="1"/>
    <col min="46" max="46" width="14.69140625" style="4" customWidth="1"/>
    <col min="47" max="47" width="10.69140625" style="4" customWidth="1"/>
    <col min="48" max="48" width="16.15234375" style="4" customWidth="1"/>
    <col min="49" max="49" width="17" style="4" customWidth="1"/>
    <col min="50" max="50" width="14.3046875" style="4" customWidth="1"/>
    <col min="51" max="51" width="13.3828125" style="4" customWidth="1"/>
    <col min="52" max="52" width="10.69140625" style="4" customWidth="1"/>
    <col min="53" max="53" width="17.3828125" style="5" customWidth="1"/>
    <col min="54" max="54" width="11.15234375" style="2" customWidth="1"/>
    <col min="55" max="16384" width="56.69140625" style="1"/>
  </cols>
  <sheetData>
    <row r="1" spans="2:53" ht="13.3" thickBot="1"/>
    <row r="2" spans="2:53" ht="30" customHeight="1" thickBot="1">
      <c r="B2" s="48"/>
      <c r="C2" s="42"/>
      <c r="D2" s="42"/>
      <c r="E2" s="42"/>
      <c r="F2" s="42"/>
      <c r="G2" s="43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3"/>
      <c r="AV2" s="51" t="s">
        <v>0</v>
      </c>
      <c r="AW2" s="52"/>
      <c r="AX2" s="52"/>
      <c r="AY2" s="52"/>
      <c r="AZ2" s="52"/>
      <c r="BA2" s="53"/>
    </row>
    <row r="3" spans="2:53" ht="30" customHeight="1" thickBot="1">
      <c r="B3" s="49"/>
      <c r="C3" s="44"/>
      <c r="D3" s="44"/>
      <c r="E3" s="44"/>
      <c r="F3" s="44"/>
      <c r="G3" s="45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5"/>
      <c r="AV3" s="51" t="s">
        <v>1</v>
      </c>
      <c r="AW3" s="52"/>
      <c r="AX3" s="52"/>
      <c r="AY3" s="52"/>
      <c r="AZ3" s="52"/>
      <c r="BA3" s="53"/>
    </row>
    <row r="4" spans="2:53" ht="30" customHeight="1" thickBot="1">
      <c r="B4" s="49"/>
      <c r="C4" s="44"/>
      <c r="D4" s="44"/>
      <c r="E4" s="44"/>
      <c r="F4" s="44"/>
      <c r="G4" s="45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5"/>
      <c r="AV4" s="51" t="s">
        <v>2</v>
      </c>
      <c r="AW4" s="52"/>
      <c r="AX4" s="52"/>
      <c r="AY4" s="52"/>
      <c r="AZ4" s="52"/>
      <c r="BA4" s="53"/>
    </row>
    <row r="5" spans="2:53" ht="30" customHeight="1" thickBot="1">
      <c r="B5" s="50"/>
      <c r="C5" s="46"/>
      <c r="D5" s="46"/>
      <c r="E5" s="46"/>
      <c r="F5" s="46"/>
      <c r="G5" s="47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7"/>
      <c r="AV5" s="54" t="s">
        <v>3</v>
      </c>
      <c r="AW5" s="55"/>
      <c r="AX5" s="55"/>
      <c r="AY5" s="55"/>
      <c r="AZ5" s="55"/>
      <c r="BA5" s="56"/>
    </row>
    <row r="6" spans="2:53" ht="5.15" customHeight="1" thickBot="1"/>
    <row r="7" spans="2:53" ht="20.149999999999999" customHeight="1" thickBot="1">
      <c r="B7" s="60" t="s">
        <v>4</v>
      </c>
      <c r="C7" s="61"/>
      <c r="D7" s="62" t="s">
        <v>5</v>
      </c>
      <c r="E7" s="63"/>
      <c r="F7" s="63"/>
      <c r="G7" s="63"/>
      <c r="H7" s="63"/>
      <c r="I7" s="64"/>
      <c r="J7" s="60" t="s">
        <v>122</v>
      </c>
      <c r="K7" s="65"/>
      <c r="L7" s="65"/>
      <c r="M7" s="61"/>
      <c r="N7" s="60">
        <v>2024</v>
      </c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1"/>
    </row>
    <row r="8" spans="2:53" ht="5.15" customHeight="1" thickBot="1"/>
    <row r="9" spans="2:53" ht="13.3" thickBot="1">
      <c r="B9" s="66" t="s">
        <v>6</v>
      </c>
      <c r="C9" s="67"/>
      <c r="D9" s="67"/>
      <c r="E9" s="67"/>
      <c r="F9" s="6"/>
      <c r="G9" s="6"/>
      <c r="H9" s="7"/>
      <c r="I9" s="68" t="s">
        <v>119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70"/>
      <c r="AR9" s="71" t="s">
        <v>7</v>
      </c>
      <c r="AS9" s="72"/>
      <c r="AT9" s="72"/>
      <c r="AU9" s="72"/>
      <c r="AV9" s="72"/>
      <c r="AW9" s="72"/>
      <c r="AX9" s="72"/>
      <c r="AY9" s="72"/>
      <c r="AZ9" s="72"/>
      <c r="BA9" s="73"/>
    </row>
    <row r="10" spans="2:53" ht="15" customHeight="1">
      <c r="B10" s="136" t="s">
        <v>8</v>
      </c>
      <c r="C10" s="57" t="s">
        <v>94</v>
      </c>
      <c r="D10" s="139" t="s">
        <v>93</v>
      </c>
      <c r="E10" s="140"/>
      <c r="F10" s="57" t="s">
        <v>77</v>
      </c>
      <c r="G10" s="57" t="s">
        <v>9</v>
      </c>
      <c r="H10" s="57" t="s">
        <v>10</v>
      </c>
      <c r="I10" s="127" t="s">
        <v>118</v>
      </c>
      <c r="J10" s="130" t="s">
        <v>11</v>
      </c>
      <c r="K10" s="133" t="s">
        <v>12</v>
      </c>
      <c r="L10" s="133" t="s">
        <v>13</v>
      </c>
      <c r="M10" s="124" t="s">
        <v>14</v>
      </c>
      <c r="N10" s="85" t="s">
        <v>15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 t="s">
        <v>16</v>
      </c>
      <c r="AM10" s="85"/>
      <c r="AN10" s="86" t="s">
        <v>17</v>
      </c>
      <c r="AO10" s="89" t="s">
        <v>18</v>
      </c>
      <c r="AP10" s="90"/>
      <c r="AQ10" s="95" t="s">
        <v>19</v>
      </c>
      <c r="AR10" s="74" t="s">
        <v>120</v>
      </c>
      <c r="AS10" s="75"/>
      <c r="AT10" s="75"/>
      <c r="AU10" s="75"/>
      <c r="AV10" s="78" t="s">
        <v>20</v>
      </c>
      <c r="AW10" s="78" t="s">
        <v>21</v>
      </c>
      <c r="AX10" s="78" t="s">
        <v>121</v>
      </c>
      <c r="AY10" s="78"/>
      <c r="AZ10" s="78"/>
      <c r="BA10" s="81" t="s">
        <v>22</v>
      </c>
    </row>
    <row r="11" spans="2:53" s="10" customFormat="1" ht="45" customHeight="1">
      <c r="B11" s="137"/>
      <c r="C11" s="58"/>
      <c r="D11" s="141"/>
      <c r="E11" s="142"/>
      <c r="F11" s="58"/>
      <c r="G11" s="58"/>
      <c r="H11" s="58"/>
      <c r="I11" s="128"/>
      <c r="J11" s="131"/>
      <c r="K11" s="134"/>
      <c r="L11" s="134"/>
      <c r="M11" s="125"/>
      <c r="N11" s="84" t="s">
        <v>23</v>
      </c>
      <c r="O11" s="84"/>
      <c r="P11" s="84" t="s">
        <v>24</v>
      </c>
      <c r="Q11" s="84"/>
      <c r="R11" s="84" t="s">
        <v>25</v>
      </c>
      <c r="S11" s="84"/>
      <c r="T11" s="84" t="s">
        <v>26</v>
      </c>
      <c r="U11" s="84"/>
      <c r="V11" s="84" t="s">
        <v>27</v>
      </c>
      <c r="W11" s="84"/>
      <c r="X11" s="84" t="s">
        <v>28</v>
      </c>
      <c r="Y11" s="84"/>
      <c r="Z11" s="84" t="s">
        <v>29</v>
      </c>
      <c r="AA11" s="84"/>
      <c r="AB11" s="84" t="s">
        <v>30</v>
      </c>
      <c r="AC11" s="84"/>
      <c r="AD11" s="84" t="s">
        <v>31</v>
      </c>
      <c r="AE11" s="84"/>
      <c r="AF11" s="84" t="s">
        <v>32</v>
      </c>
      <c r="AG11" s="84"/>
      <c r="AH11" s="84" t="s">
        <v>33</v>
      </c>
      <c r="AI11" s="84"/>
      <c r="AJ11" s="84" t="s">
        <v>34</v>
      </c>
      <c r="AK11" s="84"/>
      <c r="AL11" s="8" t="s">
        <v>11</v>
      </c>
      <c r="AM11" s="9" t="s">
        <v>35</v>
      </c>
      <c r="AN11" s="87"/>
      <c r="AO11" s="91"/>
      <c r="AP11" s="92"/>
      <c r="AQ11" s="96"/>
      <c r="AR11" s="76"/>
      <c r="AS11" s="77"/>
      <c r="AT11" s="77"/>
      <c r="AU11" s="77"/>
      <c r="AV11" s="79"/>
      <c r="AW11" s="79"/>
      <c r="AX11" s="79"/>
      <c r="AY11" s="79"/>
      <c r="AZ11" s="79"/>
      <c r="BA11" s="82"/>
    </row>
    <row r="12" spans="2:53" s="10" customFormat="1" ht="42.75" customHeight="1" thickBot="1">
      <c r="B12" s="138"/>
      <c r="C12" s="59"/>
      <c r="D12" s="143"/>
      <c r="E12" s="144"/>
      <c r="F12" s="59"/>
      <c r="G12" s="59"/>
      <c r="H12" s="59"/>
      <c r="I12" s="129"/>
      <c r="J12" s="132"/>
      <c r="K12" s="135"/>
      <c r="L12" s="135"/>
      <c r="M12" s="126"/>
      <c r="N12" s="11" t="s">
        <v>36</v>
      </c>
      <c r="O12" s="11" t="s">
        <v>37</v>
      </c>
      <c r="P12" s="11" t="s">
        <v>36</v>
      </c>
      <c r="Q12" s="11" t="s">
        <v>37</v>
      </c>
      <c r="R12" s="11" t="s">
        <v>36</v>
      </c>
      <c r="S12" s="11" t="s">
        <v>37</v>
      </c>
      <c r="T12" s="11" t="s">
        <v>36</v>
      </c>
      <c r="U12" s="11" t="s">
        <v>37</v>
      </c>
      <c r="V12" s="11" t="s">
        <v>36</v>
      </c>
      <c r="W12" s="11" t="s">
        <v>37</v>
      </c>
      <c r="X12" s="11" t="s">
        <v>36</v>
      </c>
      <c r="Y12" s="11" t="s">
        <v>37</v>
      </c>
      <c r="Z12" s="11" t="s">
        <v>36</v>
      </c>
      <c r="AA12" s="11" t="s">
        <v>37</v>
      </c>
      <c r="AB12" s="11" t="s">
        <v>36</v>
      </c>
      <c r="AC12" s="11" t="s">
        <v>37</v>
      </c>
      <c r="AD12" s="11" t="s">
        <v>36</v>
      </c>
      <c r="AE12" s="11" t="s">
        <v>37</v>
      </c>
      <c r="AF12" s="11" t="s">
        <v>36</v>
      </c>
      <c r="AG12" s="11" t="s">
        <v>37</v>
      </c>
      <c r="AH12" s="11" t="s">
        <v>36</v>
      </c>
      <c r="AI12" s="11" t="s">
        <v>37</v>
      </c>
      <c r="AJ12" s="11" t="s">
        <v>36</v>
      </c>
      <c r="AK12" s="11" t="s">
        <v>37</v>
      </c>
      <c r="AL12" s="12" t="s">
        <v>38</v>
      </c>
      <c r="AM12" s="13" t="s">
        <v>39</v>
      </c>
      <c r="AN12" s="88"/>
      <c r="AO12" s="93"/>
      <c r="AP12" s="94"/>
      <c r="AQ12" s="97"/>
      <c r="AR12" s="38" t="s">
        <v>40</v>
      </c>
      <c r="AS12" s="14" t="s">
        <v>41</v>
      </c>
      <c r="AT12" s="14" t="s">
        <v>42</v>
      </c>
      <c r="AU12" s="14" t="s">
        <v>43</v>
      </c>
      <c r="AV12" s="80"/>
      <c r="AW12" s="80"/>
      <c r="AX12" s="14" t="s">
        <v>41</v>
      </c>
      <c r="AY12" s="14" t="s">
        <v>42</v>
      </c>
      <c r="AZ12" s="14" t="s">
        <v>43</v>
      </c>
      <c r="BA12" s="83"/>
    </row>
    <row r="13" spans="2:53" ht="23.5" customHeight="1">
      <c r="B13" s="107" t="s">
        <v>44</v>
      </c>
      <c r="C13" s="110" t="s">
        <v>45</v>
      </c>
      <c r="D13" s="113" t="s">
        <v>76</v>
      </c>
      <c r="E13" s="113"/>
      <c r="F13" s="115" t="s">
        <v>97</v>
      </c>
      <c r="G13" s="115">
        <v>1</v>
      </c>
      <c r="H13" s="118" t="s">
        <v>78</v>
      </c>
      <c r="I13" s="121">
        <v>1</v>
      </c>
      <c r="J13" s="98">
        <v>1</v>
      </c>
      <c r="K13" s="101" t="s">
        <v>46</v>
      </c>
      <c r="L13" s="101" t="s">
        <v>47</v>
      </c>
      <c r="M13" s="101" t="s">
        <v>48</v>
      </c>
      <c r="N13" s="104"/>
      <c r="O13" s="145"/>
      <c r="P13" s="104"/>
      <c r="Q13" s="145"/>
      <c r="R13" s="104"/>
      <c r="S13" s="145"/>
      <c r="T13" s="104"/>
      <c r="U13" s="145"/>
      <c r="V13" s="104"/>
      <c r="W13" s="145"/>
      <c r="X13" s="104"/>
      <c r="Y13" s="145"/>
      <c r="Z13" s="104"/>
      <c r="AA13" s="145"/>
      <c r="AB13" s="104"/>
      <c r="AC13" s="145"/>
      <c r="AD13" s="104"/>
      <c r="AE13" s="145"/>
      <c r="AF13" s="104"/>
      <c r="AG13" s="145"/>
      <c r="AH13" s="104"/>
      <c r="AI13" s="145"/>
      <c r="AJ13" s="104">
        <v>1</v>
      </c>
      <c r="AK13" s="145"/>
      <c r="AL13" s="148">
        <f>(O13+Q13+S13+U13+W13+Y13+AA13+AC13+AE13+AG13+AI13+AK13)/(N13+P13+R13+T13+V13+X13+Z13+AB13+AD13+AF13+AH13+AJ13)</f>
        <v>0</v>
      </c>
      <c r="AM13" s="148">
        <f>(AL13/I13)</f>
        <v>0</v>
      </c>
      <c r="AN13" s="69"/>
      <c r="AO13" s="165" t="s">
        <v>91</v>
      </c>
      <c r="AP13" s="165"/>
      <c r="AQ13" s="167"/>
      <c r="AR13" s="237" t="s">
        <v>95</v>
      </c>
      <c r="AS13" s="157">
        <v>1000000</v>
      </c>
      <c r="AT13" s="157">
        <v>0</v>
      </c>
      <c r="AU13" s="157">
        <v>0</v>
      </c>
      <c r="AV13" s="160">
        <f>SUM(AS13:AU13)</f>
        <v>1000000</v>
      </c>
      <c r="AW13" s="151">
        <f t="shared" ref="AW13" si="0">+AX13+AY13+AZ13</f>
        <v>0</v>
      </c>
      <c r="AX13" s="151">
        <v>0</v>
      </c>
      <c r="AY13" s="151">
        <v>0</v>
      </c>
      <c r="AZ13" s="151">
        <v>0</v>
      </c>
      <c r="BA13" s="154">
        <f>IF((AW13/AV13)&gt;=100%,100%,AW13/AV13)</f>
        <v>0</v>
      </c>
    </row>
    <row r="14" spans="2:53">
      <c r="B14" s="108"/>
      <c r="C14" s="111"/>
      <c r="D14" s="114"/>
      <c r="E14" s="114"/>
      <c r="F14" s="116"/>
      <c r="G14" s="116"/>
      <c r="H14" s="119"/>
      <c r="I14" s="122"/>
      <c r="J14" s="99"/>
      <c r="K14" s="102"/>
      <c r="L14" s="102"/>
      <c r="M14" s="102"/>
      <c r="N14" s="105"/>
      <c r="O14" s="146"/>
      <c r="P14" s="105"/>
      <c r="Q14" s="146"/>
      <c r="R14" s="105"/>
      <c r="S14" s="146"/>
      <c r="T14" s="105"/>
      <c r="U14" s="146"/>
      <c r="V14" s="105"/>
      <c r="W14" s="146"/>
      <c r="X14" s="105"/>
      <c r="Y14" s="146"/>
      <c r="Z14" s="105"/>
      <c r="AA14" s="146"/>
      <c r="AB14" s="105"/>
      <c r="AC14" s="146"/>
      <c r="AD14" s="105"/>
      <c r="AE14" s="146"/>
      <c r="AF14" s="105"/>
      <c r="AG14" s="146"/>
      <c r="AH14" s="105"/>
      <c r="AI14" s="146"/>
      <c r="AJ14" s="105"/>
      <c r="AK14" s="146"/>
      <c r="AL14" s="149"/>
      <c r="AM14" s="149"/>
      <c r="AN14" s="163"/>
      <c r="AO14" s="166"/>
      <c r="AP14" s="166"/>
      <c r="AQ14" s="168"/>
      <c r="AR14" s="194"/>
      <c r="AS14" s="158"/>
      <c r="AT14" s="158"/>
      <c r="AU14" s="158"/>
      <c r="AV14" s="161"/>
      <c r="AW14" s="152"/>
      <c r="AX14" s="152"/>
      <c r="AY14" s="152"/>
      <c r="AZ14" s="152"/>
      <c r="BA14" s="155"/>
    </row>
    <row r="15" spans="2:53" ht="21.65" customHeight="1">
      <c r="B15" s="108"/>
      <c r="C15" s="111"/>
      <c r="D15" s="114"/>
      <c r="E15" s="114"/>
      <c r="F15" s="116"/>
      <c r="G15" s="116"/>
      <c r="H15" s="119"/>
      <c r="I15" s="122"/>
      <c r="J15" s="99"/>
      <c r="K15" s="102"/>
      <c r="L15" s="102"/>
      <c r="M15" s="102"/>
      <c r="N15" s="105"/>
      <c r="O15" s="146"/>
      <c r="P15" s="105"/>
      <c r="Q15" s="146"/>
      <c r="R15" s="105"/>
      <c r="S15" s="146"/>
      <c r="T15" s="105"/>
      <c r="U15" s="146"/>
      <c r="V15" s="105"/>
      <c r="W15" s="146"/>
      <c r="X15" s="105"/>
      <c r="Y15" s="146"/>
      <c r="Z15" s="105"/>
      <c r="AA15" s="146"/>
      <c r="AB15" s="105"/>
      <c r="AC15" s="146"/>
      <c r="AD15" s="105"/>
      <c r="AE15" s="146"/>
      <c r="AF15" s="105"/>
      <c r="AG15" s="146"/>
      <c r="AH15" s="105"/>
      <c r="AI15" s="146"/>
      <c r="AJ15" s="105"/>
      <c r="AK15" s="146"/>
      <c r="AL15" s="149"/>
      <c r="AM15" s="149"/>
      <c r="AN15" s="163"/>
      <c r="AO15" s="166"/>
      <c r="AP15" s="166"/>
      <c r="AQ15" s="168"/>
      <c r="AR15" s="194"/>
      <c r="AS15" s="158"/>
      <c r="AT15" s="158"/>
      <c r="AU15" s="158"/>
      <c r="AV15" s="161"/>
      <c r="AW15" s="152"/>
      <c r="AX15" s="152"/>
      <c r="AY15" s="152"/>
      <c r="AZ15" s="152"/>
      <c r="BA15" s="155"/>
    </row>
    <row r="16" spans="2:53" ht="21.65" customHeight="1">
      <c r="B16" s="108"/>
      <c r="C16" s="111"/>
      <c r="D16" s="114"/>
      <c r="E16" s="114"/>
      <c r="F16" s="116"/>
      <c r="G16" s="116"/>
      <c r="H16" s="119"/>
      <c r="I16" s="122"/>
      <c r="J16" s="99"/>
      <c r="K16" s="102"/>
      <c r="L16" s="102"/>
      <c r="M16" s="102"/>
      <c r="N16" s="105"/>
      <c r="O16" s="146"/>
      <c r="P16" s="105"/>
      <c r="Q16" s="146"/>
      <c r="R16" s="105"/>
      <c r="S16" s="146"/>
      <c r="T16" s="105"/>
      <c r="U16" s="146"/>
      <c r="V16" s="105"/>
      <c r="W16" s="146"/>
      <c r="X16" s="105"/>
      <c r="Y16" s="146"/>
      <c r="Z16" s="105"/>
      <c r="AA16" s="146"/>
      <c r="AB16" s="105"/>
      <c r="AC16" s="146"/>
      <c r="AD16" s="105"/>
      <c r="AE16" s="146"/>
      <c r="AF16" s="105"/>
      <c r="AG16" s="146"/>
      <c r="AH16" s="105"/>
      <c r="AI16" s="146"/>
      <c r="AJ16" s="105"/>
      <c r="AK16" s="146"/>
      <c r="AL16" s="149"/>
      <c r="AM16" s="149"/>
      <c r="AN16" s="163"/>
      <c r="AO16" s="166"/>
      <c r="AP16" s="166"/>
      <c r="AQ16" s="168"/>
      <c r="AR16" s="194"/>
      <c r="AS16" s="158"/>
      <c r="AT16" s="158"/>
      <c r="AU16" s="158"/>
      <c r="AV16" s="161"/>
      <c r="AW16" s="152"/>
      <c r="AX16" s="152"/>
      <c r="AY16" s="152"/>
      <c r="AZ16" s="152"/>
      <c r="BA16" s="155"/>
    </row>
    <row r="17" spans="2:54" ht="21.65" customHeight="1">
      <c r="B17" s="108"/>
      <c r="C17" s="111"/>
      <c r="D17" s="114"/>
      <c r="E17" s="114"/>
      <c r="F17" s="117"/>
      <c r="G17" s="117"/>
      <c r="H17" s="120"/>
      <c r="I17" s="123"/>
      <c r="J17" s="100"/>
      <c r="K17" s="103"/>
      <c r="L17" s="103"/>
      <c r="M17" s="103"/>
      <c r="N17" s="106"/>
      <c r="O17" s="147"/>
      <c r="P17" s="106"/>
      <c r="Q17" s="147"/>
      <c r="R17" s="106"/>
      <c r="S17" s="147"/>
      <c r="T17" s="106"/>
      <c r="U17" s="147"/>
      <c r="V17" s="106"/>
      <c r="W17" s="147"/>
      <c r="X17" s="106"/>
      <c r="Y17" s="147"/>
      <c r="Z17" s="106"/>
      <c r="AA17" s="147"/>
      <c r="AB17" s="106"/>
      <c r="AC17" s="147"/>
      <c r="AD17" s="106"/>
      <c r="AE17" s="147"/>
      <c r="AF17" s="106"/>
      <c r="AG17" s="147"/>
      <c r="AH17" s="106"/>
      <c r="AI17" s="147"/>
      <c r="AJ17" s="106"/>
      <c r="AK17" s="147"/>
      <c r="AL17" s="150"/>
      <c r="AM17" s="150"/>
      <c r="AN17" s="164"/>
      <c r="AO17" s="166"/>
      <c r="AP17" s="166"/>
      <c r="AQ17" s="169"/>
      <c r="AR17" s="195"/>
      <c r="AS17" s="159"/>
      <c r="AT17" s="159"/>
      <c r="AU17" s="159"/>
      <c r="AV17" s="162"/>
      <c r="AW17" s="153"/>
      <c r="AX17" s="153"/>
      <c r="AY17" s="153"/>
      <c r="AZ17" s="153"/>
      <c r="BA17" s="156"/>
    </row>
    <row r="18" spans="2:54" ht="84.75" customHeight="1">
      <c r="B18" s="108"/>
      <c r="C18" s="111"/>
      <c r="D18" s="182" t="s">
        <v>49</v>
      </c>
      <c r="E18" s="238"/>
      <c r="F18" s="19" t="s">
        <v>98</v>
      </c>
      <c r="G18" s="19">
        <v>2</v>
      </c>
      <c r="H18" s="32" t="s">
        <v>50</v>
      </c>
      <c r="I18" s="15">
        <v>11</v>
      </c>
      <c r="J18" s="16">
        <v>1</v>
      </c>
      <c r="K18" s="17" t="s">
        <v>51</v>
      </c>
      <c r="L18" s="17" t="s">
        <v>47</v>
      </c>
      <c r="M18" s="17" t="s">
        <v>48</v>
      </c>
      <c r="N18" s="20"/>
      <c r="O18" s="21"/>
      <c r="P18" s="20">
        <v>1</v>
      </c>
      <c r="Q18" s="21">
        <v>1</v>
      </c>
      <c r="R18" s="20">
        <v>1</v>
      </c>
      <c r="S18" s="21"/>
      <c r="T18" s="20">
        <v>1</v>
      </c>
      <c r="U18" s="21"/>
      <c r="V18" s="20">
        <v>1</v>
      </c>
      <c r="W18" s="21"/>
      <c r="X18" s="20">
        <v>1</v>
      </c>
      <c r="Y18" s="21"/>
      <c r="Z18" s="20">
        <v>1</v>
      </c>
      <c r="AA18" s="21"/>
      <c r="AB18" s="20">
        <v>1</v>
      </c>
      <c r="AC18" s="21"/>
      <c r="AD18" s="20">
        <v>1</v>
      </c>
      <c r="AE18" s="21"/>
      <c r="AF18" s="20">
        <v>1</v>
      </c>
      <c r="AG18" s="21"/>
      <c r="AH18" s="20">
        <v>1</v>
      </c>
      <c r="AI18" s="21"/>
      <c r="AJ18" s="20">
        <v>1</v>
      </c>
      <c r="AK18" s="21"/>
      <c r="AL18" s="22">
        <f>(O18+Q18+S18+U18+W18+Y18+AA18+AC18+AE18+AG18+AI18+AK18)/(N18+P18+R18+T18+V18+X18+Z18+AB18+AD18+AF18+AH18+AJ18)</f>
        <v>9.0909090909090912E-2</v>
      </c>
      <c r="AM18" s="22">
        <f>(AL18/I18)*11</f>
        <v>9.0909090909090912E-2</v>
      </c>
      <c r="AN18" s="18"/>
      <c r="AO18" s="166" t="s">
        <v>52</v>
      </c>
      <c r="AP18" s="166"/>
      <c r="AQ18" s="27"/>
      <c r="AR18" s="28" t="s">
        <v>95</v>
      </c>
      <c r="AS18" s="29">
        <v>1000000</v>
      </c>
      <c r="AT18" s="29">
        <v>0</v>
      </c>
      <c r="AU18" s="29">
        <v>0</v>
      </c>
      <c r="AV18" s="29">
        <f>SUM(AS18:AU18)</f>
        <v>1000000</v>
      </c>
      <c r="AW18" s="30">
        <f>+AX18+AY18+AZ18</f>
        <v>90909.1</v>
      </c>
      <c r="AX18" s="41">
        <v>90909.1</v>
      </c>
      <c r="AY18" s="30">
        <v>0</v>
      </c>
      <c r="AZ18" s="30">
        <v>0</v>
      </c>
      <c r="BA18" s="31">
        <f>IF((AW18/AV18)&gt;=100%,100%,AW18/AV18)</f>
        <v>9.0909100000000007E-2</v>
      </c>
    </row>
    <row r="19" spans="2:54" ht="27.65" customHeight="1">
      <c r="B19" s="108"/>
      <c r="C19" s="111"/>
      <c r="D19" s="114" t="s">
        <v>53</v>
      </c>
      <c r="E19" s="114"/>
      <c r="F19" s="174" t="s">
        <v>99</v>
      </c>
      <c r="G19" s="174">
        <v>3</v>
      </c>
      <c r="H19" s="175" t="s">
        <v>79</v>
      </c>
      <c r="I19" s="176">
        <v>28</v>
      </c>
      <c r="J19" s="177">
        <v>1</v>
      </c>
      <c r="K19" s="171" t="s">
        <v>46</v>
      </c>
      <c r="L19" s="171" t="s">
        <v>47</v>
      </c>
      <c r="M19" s="171" t="s">
        <v>48</v>
      </c>
      <c r="N19" s="178"/>
      <c r="O19" s="170"/>
      <c r="P19" s="178">
        <v>28</v>
      </c>
      <c r="Q19" s="170">
        <v>28</v>
      </c>
      <c r="R19" s="178"/>
      <c r="S19" s="170"/>
      <c r="T19" s="178"/>
      <c r="U19" s="170"/>
      <c r="V19" s="178"/>
      <c r="W19" s="170"/>
      <c r="X19" s="178"/>
      <c r="Y19" s="170"/>
      <c r="Z19" s="178"/>
      <c r="AA19" s="170"/>
      <c r="AB19" s="178"/>
      <c r="AC19" s="170"/>
      <c r="AD19" s="178"/>
      <c r="AE19" s="170"/>
      <c r="AF19" s="178"/>
      <c r="AG19" s="170"/>
      <c r="AH19" s="178"/>
      <c r="AI19" s="170"/>
      <c r="AJ19" s="178"/>
      <c r="AK19" s="170"/>
      <c r="AL19" s="179">
        <f>(O19+Q19+S19+U19+W19+Y19+AA19+AC19+AE19+AG19+AI19+AK19)/(N19+P19+R19+T19+V19+X19+Z19+AB19+AD19+AF19+AH19+W19+AJ19)</f>
        <v>1</v>
      </c>
      <c r="AM19" s="179">
        <f>(AL19/I19)*27</f>
        <v>0.96428571428571419</v>
      </c>
      <c r="AN19" s="191"/>
      <c r="AO19" s="166" t="s">
        <v>54</v>
      </c>
      <c r="AP19" s="166"/>
      <c r="AQ19" s="192"/>
      <c r="AR19" s="193" t="s">
        <v>95</v>
      </c>
      <c r="AS19" s="185">
        <v>1000000</v>
      </c>
      <c r="AT19" s="185">
        <v>0</v>
      </c>
      <c r="AU19" s="185">
        <v>0</v>
      </c>
      <c r="AV19" s="186">
        <f>SUM(AS19:AU19)</f>
        <v>1000000</v>
      </c>
      <c r="AW19" s="187">
        <f t="shared" ref="AW19" si="1">+AX19+AY19+AZ19</f>
        <v>333333.3</v>
      </c>
      <c r="AX19" s="188">
        <v>333333.3</v>
      </c>
      <c r="AY19" s="187">
        <v>0</v>
      </c>
      <c r="AZ19" s="187">
        <v>0</v>
      </c>
      <c r="BA19" s="180">
        <f>IF((AW19/AV19)&gt;=100%,100%,AW19/AV19)</f>
        <v>0.3333333</v>
      </c>
      <c r="BB19" s="181"/>
    </row>
    <row r="20" spans="2:54" ht="42" customHeight="1">
      <c r="B20" s="108"/>
      <c r="C20" s="111"/>
      <c r="D20" s="114"/>
      <c r="E20" s="114"/>
      <c r="F20" s="117"/>
      <c r="G20" s="117"/>
      <c r="H20" s="120"/>
      <c r="I20" s="123"/>
      <c r="J20" s="100"/>
      <c r="K20" s="103"/>
      <c r="L20" s="103"/>
      <c r="M20" s="103"/>
      <c r="N20" s="106"/>
      <c r="O20" s="147"/>
      <c r="P20" s="106"/>
      <c r="Q20" s="147"/>
      <c r="R20" s="106"/>
      <c r="S20" s="147"/>
      <c r="T20" s="106"/>
      <c r="U20" s="147"/>
      <c r="V20" s="106"/>
      <c r="W20" s="147"/>
      <c r="X20" s="106"/>
      <c r="Y20" s="147"/>
      <c r="Z20" s="106"/>
      <c r="AA20" s="147"/>
      <c r="AB20" s="106"/>
      <c r="AC20" s="147"/>
      <c r="AD20" s="106"/>
      <c r="AE20" s="147"/>
      <c r="AF20" s="106"/>
      <c r="AG20" s="147"/>
      <c r="AH20" s="106"/>
      <c r="AI20" s="147"/>
      <c r="AJ20" s="106"/>
      <c r="AK20" s="147"/>
      <c r="AL20" s="150"/>
      <c r="AM20" s="150"/>
      <c r="AN20" s="164"/>
      <c r="AO20" s="166"/>
      <c r="AP20" s="166"/>
      <c r="AQ20" s="192"/>
      <c r="AR20" s="194"/>
      <c r="AS20" s="158"/>
      <c r="AT20" s="158"/>
      <c r="AU20" s="158"/>
      <c r="AV20" s="161"/>
      <c r="AW20" s="152"/>
      <c r="AX20" s="189"/>
      <c r="AY20" s="152"/>
      <c r="AZ20" s="152"/>
      <c r="BA20" s="155"/>
      <c r="BB20" s="181"/>
    </row>
    <row r="21" spans="2:54" ht="72" customHeight="1">
      <c r="B21" s="108"/>
      <c r="C21" s="111"/>
      <c r="D21" s="114" t="s">
        <v>55</v>
      </c>
      <c r="E21" s="114"/>
      <c r="F21" s="19" t="s">
        <v>100</v>
      </c>
      <c r="G21" s="19">
        <v>4</v>
      </c>
      <c r="H21" s="32" t="s">
        <v>89</v>
      </c>
      <c r="I21" s="15">
        <v>28</v>
      </c>
      <c r="J21" s="16">
        <v>1</v>
      </c>
      <c r="K21" s="17" t="s">
        <v>46</v>
      </c>
      <c r="L21" s="17" t="s">
        <v>47</v>
      </c>
      <c r="M21" s="17" t="s">
        <v>48</v>
      </c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0"/>
      <c r="Y21" s="21"/>
      <c r="Z21" s="20"/>
      <c r="AA21" s="21"/>
      <c r="AB21" s="20"/>
      <c r="AC21" s="21"/>
      <c r="AD21" s="20"/>
      <c r="AE21" s="21"/>
      <c r="AF21" s="20"/>
      <c r="AG21" s="21"/>
      <c r="AH21" s="20">
        <v>28</v>
      </c>
      <c r="AI21" s="21"/>
      <c r="AJ21" s="20"/>
      <c r="AK21" s="21"/>
      <c r="AL21" s="22">
        <f>(O21+Q21+S21+U21+W21+Y21+AA21+AC21+AE21+AG21+AI21+AK21)/(N21+P21+R21+T21+V21+X21+Z21+AB21+AD21+AF21+AH21+W21+AJ21)</f>
        <v>0</v>
      </c>
      <c r="AM21" s="22">
        <f>(AL21/I21)*27</f>
        <v>0</v>
      </c>
      <c r="AN21" s="18"/>
      <c r="AO21" s="166" t="s">
        <v>56</v>
      </c>
      <c r="AP21" s="166"/>
      <c r="AQ21" s="192"/>
      <c r="AR21" s="194"/>
      <c r="AS21" s="158"/>
      <c r="AT21" s="158"/>
      <c r="AU21" s="158"/>
      <c r="AV21" s="161"/>
      <c r="AW21" s="152"/>
      <c r="AX21" s="189"/>
      <c r="AY21" s="152"/>
      <c r="AZ21" s="152"/>
      <c r="BA21" s="155"/>
      <c r="BB21" s="181"/>
    </row>
    <row r="22" spans="2:54" ht="32.25" customHeight="1">
      <c r="B22" s="108"/>
      <c r="C22" s="111"/>
      <c r="D22" s="114" t="s">
        <v>57</v>
      </c>
      <c r="E22" s="114"/>
      <c r="F22" s="114" t="s">
        <v>113</v>
      </c>
      <c r="G22" s="114">
        <v>5</v>
      </c>
      <c r="H22" s="182" t="s">
        <v>80</v>
      </c>
      <c r="I22" s="183">
        <v>2</v>
      </c>
      <c r="J22" s="184">
        <v>1</v>
      </c>
      <c r="K22" s="171" t="s">
        <v>92</v>
      </c>
      <c r="L22" s="171" t="s">
        <v>47</v>
      </c>
      <c r="M22" s="171" t="s">
        <v>48</v>
      </c>
      <c r="N22" s="172"/>
      <c r="O22" s="173"/>
      <c r="P22" s="172"/>
      <c r="Q22" s="173"/>
      <c r="R22" s="172">
        <v>1</v>
      </c>
      <c r="S22" s="173"/>
      <c r="T22" s="172"/>
      <c r="U22" s="173"/>
      <c r="V22" s="172"/>
      <c r="W22" s="173"/>
      <c r="X22" s="172"/>
      <c r="Y22" s="173"/>
      <c r="Z22" s="172"/>
      <c r="AA22" s="173"/>
      <c r="AB22" s="172"/>
      <c r="AC22" s="173"/>
      <c r="AD22" s="172"/>
      <c r="AE22" s="173"/>
      <c r="AF22" s="172">
        <v>1</v>
      </c>
      <c r="AG22" s="173"/>
      <c r="AH22" s="172"/>
      <c r="AI22" s="173"/>
      <c r="AJ22" s="172"/>
      <c r="AK22" s="173"/>
      <c r="AL22" s="197">
        <f>(O22+Q22+S22+U22+W22+Y22+AA22+AC22+AE22+AG22+AI22+AK22)/(N22+P22+R22+T22+V22+X22+Z22+AB22+AD22+AF22+AH22+W22+AJ22)</f>
        <v>0</v>
      </c>
      <c r="AM22" s="197">
        <f>(AL22/I22)*2</f>
        <v>0</v>
      </c>
      <c r="AN22" s="196"/>
      <c r="AO22" s="166" t="s">
        <v>96</v>
      </c>
      <c r="AP22" s="166"/>
      <c r="AQ22" s="192"/>
      <c r="AR22" s="194"/>
      <c r="AS22" s="158"/>
      <c r="AT22" s="158"/>
      <c r="AU22" s="158"/>
      <c r="AV22" s="161"/>
      <c r="AW22" s="152"/>
      <c r="AX22" s="189"/>
      <c r="AY22" s="152"/>
      <c r="AZ22" s="152"/>
      <c r="BA22" s="155"/>
      <c r="BB22" s="181"/>
    </row>
    <row r="23" spans="2:54" ht="22" customHeight="1">
      <c r="B23" s="108"/>
      <c r="C23" s="111"/>
      <c r="D23" s="114"/>
      <c r="E23" s="114"/>
      <c r="F23" s="114"/>
      <c r="G23" s="114"/>
      <c r="H23" s="182"/>
      <c r="I23" s="183"/>
      <c r="J23" s="184"/>
      <c r="K23" s="102"/>
      <c r="L23" s="102"/>
      <c r="M23" s="102"/>
      <c r="N23" s="172"/>
      <c r="O23" s="173"/>
      <c r="P23" s="172"/>
      <c r="Q23" s="173"/>
      <c r="R23" s="172"/>
      <c r="S23" s="173"/>
      <c r="T23" s="172"/>
      <c r="U23" s="173"/>
      <c r="V23" s="172"/>
      <c r="W23" s="173"/>
      <c r="X23" s="172"/>
      <c r="Y23" s="173"/>
      <c r="Z23" s="172"/>
      <c r="AA23" s="173"/>
      <c r="AB23" s="172"/>
      <c r="AC23" s="173"/>
      <c r="AD23" s="172"/>
      <c r="AE23" s="173"/>
      <c r="AF23" s="172"/>
      <c r="AG23" s="173"/>
      <c r="AH23" s="172"/>
      <c r="AI23" s="173"/>
      <c r="AJ23" s="172"/>
      <c r="AK23" s="173"/>
      <c r="AL23" s="197"/>
      <c r="AM23" s="197"/>
      <c r="AN23" s="196"/>
      <c r="AO23" s="166"/>
      <c r="AP23" s="166"/>
      <c r="AQ23" s="192"/>
      <c r="AR23" s="194"/>
      <c r="AS23" s="158"/>
      <c r="AT23" s="158"/>
      <c r="AU23" s="158"/>
      <c r="AV23" s="161"/>
      <c r="AW23" s="152"/>
      <c r="AX23" s="189"/>
      <c r="AY23" s="152"/>
      <c r="AZ23" s="152"/>
      <c r="BA23" s="155"/>
      <c r="BB23" s="181"/>
    </row>
    <row r="24" spans="2:54" ht="33" customHeight="1">
      <c r="B24" s="108"/>
      <c r="C24" s="111"/>
      <c r="D24" s="114"/>
      <c r="E24" s="114"/>
      <c r="F24" s="114"/>
      <c r="G24" s="114"/>
      <c r="H24" s="182"/>
      <c r="I24" s="183"/>
      <c r="J24" s="184"/>
      <c r="K24" s="102"/>
      <c r="L24" s="102"/>
      <c r="M24" s="102"/>
      <c r="N24" s="172"/>
      <c r="O24" s="173"/>
      <c r="P24" s="172"/>
      <c r="Q24" s="173"/>
      <c r="R24" s="172"/>
      <c r="S24" s="173"/>
      <c r="T24" s="172"/>
      <c r="U24" s="173"/>
      <c r="V24" s="172"/>
      <c r="W24" s="173"/>
      <c r="X24" s="172"/>
      <c r="Y24" s="173"/>
      <c r="Z24" s="172"/>
      <c r="AA24" s="173"/>
      <c r="AB24" s="172"/>
      <c r="AC24" s="173"/>
      <c r="AD24" s="172"/>
      <c r="AE24" s="173"/>
      <c r="AF24" s="172"/>
      <c r="AG24" s="173"/>
      <c r="AH24" s="172"/>
      <c r="AI24" s="173"/>
      <c r="AJ24" s="172"/>
      <c r="AK24" s="173"/>
      <c r="AL24" s="197"/>
      <c r="AM24" s="197"/>
      <c r="AN24" s="196"/>
      <c r="AO24" s="166"/>
      <c r="AP24" s="166"/>
      <c r="AQ24" s="192"/>
      <c r="AR24" s="194"/>
      <c r="AS24" s="158"/>
      <c r="AT24" s="158"/>
      <c r="AU24" s="158"/>
      <c r="AV24" s="161"/>
      <c r="AW24" s="152"/>
      <c r="AX24" s="189"/>
      <c r="AY24" s="152"/>
      <c r="AZ24" s="152"/>
      <c r="BA24" s="155"/>
      <c r="BB24" s="181"/>
    </row>
    <row r="25" spans="2:54" ht="22" customHeight="1">
      <c r="B25" s="108"/>
      <c r="C25" s="111"/>
      <c r="D25" s="114"/>
      <c r="E25" s="114"/>
      <c r="F25" s="114"/>
      <c r="G25" s="114"/>
      <c r="H25" s="182"/>
      <c r="I25" s="183"/>
      <c r="J25" s="184"/>
      <c r="K25" s="102"/>
      <c r="L25" s="102"/>
      <c r="M25" s="102"/>
      <c r="N25" s="172"/>
      <c r="O25" s="173"/>
      <c r="P25" s="172"/>
      <c r="Q25" s="173"/>
      <c r="R25" s="172"/>
      <c r="S25" s="173"/>
      <c r="T25" s="172"/>
      <c r="U25" s="173"/>
      <c r="V25" s="172"/>
      <c r="W25" s="173"/>
      <c r="X25" s="172"/>
      <c r="Y25" s="173"/>
      <c r="Z25" s="172"/>
      <c r="AA25" s="173"/>
      <c r="AB25" s="172"/>
      <c r="AC25" s="173"/>
      <c r="AD25" s="172"/>
      <c r="AE25" s="173"/>
      <c r="AF25" s="172"/>
      <c r="AG25" s="173"/>
      <c r="AH25" s="172"/>
      <c r="AI25" s="173"/>
      <c r="AJ25" s="172"/>
      <c r="AK25" s="173"/>
      <c r="AL25" s="197"/>
      <c r="AM25" s="197"/>
      <c r="AN25" s="196"/>
      <c r="AO25" s="166"/>
      <c r="AP25" s="166"/>
      <c r="AQ25" s="192"/>
      <c r="AR25" s="194"/>
      <c r="AS25" s="158"/>
      <c r="AT25" s="158"/>
      <c r="AU25" s="158"/>
      <c r="AV25" s="161"/>
      <c r="AW25" s="152"/>
      <c r="AX25" s="189"/>
      <c r="AY25" s="152"/>
      <c r="AZ25" s="152"/>
      <c r="BA25" s="155"/>
      <c r="BB25" s="181"/>
    </row>
    <row r="26" spans="2:54" ht="21.75" customHeight="1">
      <c r="B26" s="108"/>
      <c r="C26" s="111"/>
      <c r="D26" s="114"/>
      <c r="E26" s="114"/>
      <c r="F26" s="114"/>
      <c r="G26" s="114"/>
      <c r="H26" s="182"/>
      <c r="I26" s="183"/>
      <c r="J26" s="184"/>
      <c r="K26" s="103"/>
      <c r="L26" s="103"/>
      <c r="M26" s="103"/>
      <c r="N26" s="172"/>
      <c r="O26" s="173"/>
      <c r="P26" s="172"/>
      <c r="Q26" s="173"/>
      <c r="R26" s="172"/>
      <c r="S26" s="173"/>
      <c r="T26" s="172"/>
      <c r="U26" s="173"/>
      <c r="V26" s="172"/>
      <c r="W26" s="173"/>
      <c r="X26" s="172"/>
      <c r="Y26" s="173"/>
      <c r="Z26" s="172"/>
      <c r="AA26" s="173"/>
      <c r="AB26" s="172"/>
      <c r="AC26" s="173"/>
      <c r="AD26" s="172"/>
      <c r="AE26" s="173"/>
      <c r="AF26" s="172"/>
      <c r="AG26" s="173"/>
      <c r="AH26" s="172"/>
      <c r="AI26" s="173"/>
      <c r="AJ26" s="172"/>
      <c r="AK26" s="173"/>
      <c r="AL26" s="197"/>
      <c r="AM26" s="197"/>
      <c r="AN26" s="196"/>
      <c r="AO26" s="166"/>
      <c r="AP26" s="166"/>
      <c r="AQ26" s="192"/>
      <c r="AR26" s="195"/>
      <c r="AS26" s="159"/>
      <c r="AT26" s="159"/>
      <c r="AU26" s="159"/>
      <c r="AV26" s="162"/>
      <c r="AW26" s="153"/>
      <c r="AX26" s="190"/>
      <c r="AY26" s="153"/>
      <c r="AZ26" s="153"/>
      <c r="BA26" s="156"/>
      <c r="BB26" s="181"/>
    </row>
    <row r="27" spans="2:54" ht="34" customHeight="1">
      <c r="B27" s="108"/>
      <c r="C27" s="111"/>
      <c r="D27" s="114" t="s">
        <v>58</v>
      </c>
      <c r="E27" s="114"/>
      <c r="F27" s="114" t="s">
        <v>101</v>
      </c>
      <c r="G27" s="114">
        <v>6</v>
      </c>
      <c r="H27" s="182" t="s">
        <v>59</v>
      </c>
      <c r="I27" s="183">
        <v>12</v>
      </c>
      <c r="J27" s="184">
        <v>1</v>
      </c>
      <c r="K27" s="171" t="s">
        <v>51</v>
      </c>
      <c r="L27" s="171" t="s">
        <v>47</v>
      </c>
      <c r="M27" s="171" t="s">
        <v>48</v>
      </c>
      <c r="N27" s="172">
        <v>1</v>
      </c>
      <c r="O27" s="173">
        <v>1</v>
      </c>
      <c r="P27" s="172">
        <v>1</v>
      </c>
      <c r="Q27" s="173">
        <v>1</v>
      </c>
      <c r="R27" s="172">
        <v>1</v>
      </c>
      <c r="S27" s="173"/>
      <c r="T27" s="172">
        <v>1</v>
      </c>
      <c r="U27" s="173"/>
      <c r="V27" s="172">
        <v>1</v>
      </c>
      <c r="W27" s="173"/>
      <c r="X27" s="172">
        <v>1</v>
      </c>
      <c r="Y27" s="173"/>
      <c r="Z27" s="172">
        <v>1</v>
      </c>
      <c r="AA27" s="173"/>
      <c r="AB27" s="172">
        <v>1</v>
      </c>
      <c r="AC27" s="173"/>
      <c r="AD27" s="172">
        <v>1</v>
      </c>
      <c r="AE27" s="173"/>
      <c r="AF27" s="172">
        <v>1</v>
      </c>
      <c r="AG27" s="173"/>
      <c r="AH27" s="172">
        <v>1</v>
      </c>
      <c r="AI27" s="173"/>
      <c r="AJ27" s="172">
        <v>1</v>
      </c>
      <c r="AK27" s="173"/>
      <c r="AL27" s="197">
        <f t="shared" ref="AL27:AL35" si="2">(O27+Q27+S27+U27+W27+Y27+AA27+AC27+AE27+AG27+AI27+AK27)/(N27+P27+R27+T27+V27+X27+Z27+AB27+AD27+AF27+AH27+AJ27)</f>
        <v>0.16666666666666666</v>
      </c>
      <c r="AM27" s="197">
        <f>(AL27/I27)*12</f>
        <v>0.16666666666666666</v>
      </c>
      <c r="AN27" s="196"/>
      <c r="AO27" s="166" t="s">
        <v>60</v>
      </c>
      <c r="AP27" s="166"/>
      <c r="AQ27" s="192"/>
      <c r="AR27" s="193" t="s">
        <v>95</v>
      </c>
      <c r="AS27" s="185">
        <v>1000000</v>
      </c>
      <c r="AT27" s="185">
        <v>0</v>
      </c>
      <c r="AU27" s="185">
        <v>0</v>
      </c>
      <c r="AV27" s="186">
        <f>SUM(AS27:AU27)</f>
        <v>1000000</v>
      </c>
      <c r="AW27" s="187">
        <f>+AX27+AY27+AZ27</f>
        <v>166666.66666666666</v>
      </c>
      <c r="AX27" s="187">
        <f>+(1000000/24)*4</f>
        <v>166666.66666666666</v>
      </c>
      <c r="AY27" s="187">
        <v>0</v>
      </c>
      <c r="AZ27" s="187">
        <v>0</v>
      </c>
      <c r="BA27" s="180">
        <f>IF((AW27/AV27)&gt;=100%,100%,AW27/AV27)</f>
        <v>0.16666666666666666</v>
      </c>
      <c r="BB27" s="181"/>
    </row>
    <row r="28" spans="2:54" ht="21.75" customHeight="1">
      <c r="B28" s="108"/>
      <c r="C28" s="111"/>
      <c r="D28" s="114"/>
      <c r="E28" s="114"/>
      <c r="F28" s="114"/>
      <c r="G28" s="114"/>
      <c r="H28" s="182"/>
      <c r="I28" s="183"/>
      <c r="J28" s="184"/>
      <c r="K28" s="103"/>
      <c r="L28" s="103"/>
      <c r="M28" s="103"/>
      <c r="N28" s="172"/>
      <c r="O28" s="173"/>
      <c r="P28" s="172"/>
      <c r="Q28" s="173"/>
      <c r="R28" s="172"/>
      <c r="S28" s="173"/>
      <c r="T28" s="172"/>
      <c r="U28" s="173"/>
      <c r="V28" s="172"/>
      <c r="W28" s="173"/>
      <c r="X28" s="172"/>
      <c r="Y28" s="173"/>
      <c r="Z28" s="172"/>
      <c r="AA28" s="173"/>
      <c r="AB28" s="172"/>
      <c r="AC28" s="173"/>
      <c r="AD28" s="172"/>
      <c r="AE28" s="173"/>
      <c r="AF28" s="172"/>
      <c r="AG28" s="173"/>
      <c r="AH28" s="172"/>
      <c r="AI28" s="173"/>
      <c r="AJ28" s="172"/>
      <c r="AK28" s="173"/>
      <c r="AL28" s="197"/>
      <c r="AM28" s="197"/>
      <c r="AN28" s="196"/>
      <c r="AO28" s="166"/>
      <c r="AP28" s="166"/>
      <c r="AQ28" s="192"/>
      <c r="AR28" s="194"/>
      <c r="AS28" s="158"/>
      <c r="AT28" s="158"/>
      <c r="AU28" s="158"/>
      <c r="AV28" s="161"/>
      <c r="AW28" s="105"/>
      <c r="AX28" s="105"/>
      <c r="AY28" s="152"/>
      <c r="AZ28" s="152"/>
      <c r="BA28" s="155"/>
      <c r="BB28" s="181"/>
    </row>
    <row r="29" spans="2:54" ht="55.5" customHeight="1">
      <c r="B29" s="108"/>
      <c r="C29" s="111"/>
      <c r="D29" s="114"/>
      <c r="E29" s="114"/>
      <c r="F29" s="19" t="s">
        <v>102</v>
      </c>
      <c r="G29" s="19">
        <v>7</v>
      </c>
      <c r="H29" s="32" t="s">
        <v>61</v>
      </c>
      <c r="I29" s="15">
        <v>12</v>
      </c>
      <c r="J29" s="16">
        <v>1</v>
      </c>
      <c r="K29" s="17" t="s">
        <v>51</v>
      </c>
      <c r="L29" s="17" t="s">
        <v>47</v>
      </c>
      <c r="M29" s="17" t="s">
        <v>48</v>
      </c>
      <c r="N29" s="20">
        <v>1</v>
      </c>
      <c r="O29" s="21">
        <v>1</v>
      </c>
      <c r="P29" s="20">
        <v>1</v>
      </c>
      <c r="Q29" s="21">
        <v>1</v>
      </c>
      <c r="R29" s="20">
        <v>1</v>
      </c>
      <c r="S29" s="21"/>
      <c r="T29" s="20">
        <v>1</v>
      </c>
      <c r="U29" s="21"/>
      <c r="V29" s="20">
        <v>1</v>
      </c>
      <c r="W29" s="21"/>
      <c r="X29" s="20">
        <v>1</v>
      </c>
      <c r="Y29" s="21"/>
      <c r="Z29" s="20">
        <v>1</v>
      </c>
      <c r="AA29" s="21"/>
      <c r="AB29" s="20">
        <v>1</v>
      </c>
      <c r="AC29" s="21"/>
      <c r="AD29" s="20">
        <v>1</v>
      </c>
      <c r="AE29" s="21"/>
      <c r="AF29" s="20">
        <v>1</v>
      </c>
      <c r="AG29" s="21"/>
      <c r="AH29" s="20">
        <v>1</v>
      </c>
      <c r="AI29" s="21"/>
      <c r="AJ29" s="20">
        <v>1</v>
      </c>
      <c r="AK29" s="21"/>
      <c r="AL29" s="22">
        <f t="shared" si="2"/>
        <v>0.16666666666666666</v>
      </c>
      <c r="AM29" s="22">
        <f t="shared" ref="AM29:AM35" si="3">(AL29/I29)*12</f>
        <v>0.16666666666666666</v>
      </c>
      <c r="AN29" s="18"/>
      <c r="AO29" s="166"/>
      <c r="AP29" s="166"/>
      <c r="AQ29" s="192"/>
      <c r="AR29" s="195"/>
      <c r="AS29" s="159"/>
      <c r="AT29" s="159"/>
      <c r="AU29" s="159"/>
      <c r="AV29" s="162"/>
      <c r="AW29" s="106"/>
      <c r="AX29" s="106"/>
      <c r="AY29" s="153"/>
      <c r="AZ29" s="153"/>
      <c r="BA29" s="156"/>
      <c r="BB29" s="181"/>
    </row>
    <row r="30" spans="2:54" ht="63.75" customHeight="1">
      <c r="B30" s="108"/>
      <c r="C30" s="111"/>
      <c r="D30" s="114" t="s">
        <v>62</v>
      </c>
      <c r="E30" s="114"/>
      <c r="F30" s="19" t="s">
        <v>103</v>
      </c>
      <c r="G30" s="19">
        <v>8</v>
      </c>
      <c r="H30" s="32" t="s">
        <v>81</v>
      </c>
      <c r="I30" s="15">
        <v>12</v>
      </c>
      <c r="J30" s="16">
        <v>1</v>
      </c>
      <c r="K30" s="17" t="s">
        <v>51</v>
      </c>
      <c r="L30" s="17" t="s">
        <v>47</v>
      </c>
      <c r="M30" s="17" t="s">
        <v>48</v>
      </c>
      <c r="N30" s="20">
        <v>1</v>
      </c>
      <c r="O30" s="21">
        <v>1</v>
      </c>
      <c r="P30" s="20">
        <v>1</v>
      </c>
      <c r="Q30" s="21">
        <v>1</v>
      </c>
      <c r="R30" s="20">
        <v>1</v>
      </c>
      <c r="S30" s="21"/>
      <c r="T30" s="20">
        <v>1</v>
      </c>
      <c r="U30" s="21"/>
      <c r="V30" s="20">
        <v>1</v>
      </c>
      <c r="W30" s="21"/>
      <c r="X30" s="20">
        <v>1</v>
      </c>
      <c r="Y30" s="21"/>
      <c r="Z30" s="20">
        <v>1</v>
      </c>
      <c r="AA30" s="21"/>
      <c r="AB30" s="20">
        <v>1</v>
      </c>
      <c r="AC30" s="21"/>
      <c r="AD30" s="20">
        <v>1</v>
      </c>
      <c r="AE30" s="21"/>
      <c r="AF30" s="20">
        <v>1</v>
      </c>
      <c r="AG30" s="21"/>
      <c r="AH30" s="20">
        <v>1</v>
      </c>
      <c r="AI30" s="21"/>
      <c r="AJ30" s="20">
        <v>1</v>
      </c>
      <c r="AK30" s="21"/>
      <c r="AL30" s="22">
        <f t="shared" si="2"/>
        <v>0.16666666666666666</v>
      </c>
      <c r="AM30" s="22">
        <f t="shared" si="3"/>
        <v>0.16666666666666666</v>
      </c>
      <c r="AN30" s="18"/>
      <c r="AO30" s="166" t="s">
        <v>114</v>
      </c>
      <c r="AP30" s="166"/>
      <c r="AQ30" s="192"/>
      <c r="AR30" s="193" t="s">
        <v>95</v>
      </c>
      <c r="AS30" s="185">
        <v>1000000</v>
      </c>
      <c r="AT30" s="185">
        <v>0</v>
      </c>
      <c r="AU30" s="185">
        <v>0</v>
      </c>
      <c r="AV30" s="186">
        <f>SUM(AS30:AU30)</f>
        <v>1000000</v>
      </c>
      <c r="AW30" s="187">
        <f>+AX30+AY30+AZ30</f>
        <v>166666.66666666666</v>
      </c>
      <c r="AX30" s="187">
        <f>+(1000000/72)*12</f>
        <v>166666.66666666666</v>
      </c>
      <c r="AY30" s="187">
        <v>0</v>
      </c>
      <c r="AZ30" s="187">
        <v>0</v>
      </c>
      <c r="BA30" s="180">
        <f>IF((AW30/AV30)&gt;=100%,100%,AW30/AV30)</f>
        <v>0.16666666666666666</v>
      </c>
      <c r="BB30" s="181"/>
    </row>
    <row r="31" spans="2:54" ht="57" customHeight="1">
      <c r="B31" s="108"/>
      <c r="C31" s="111"/>
      <c r="D31" s="114"/>
      <c r="E31" s="114"/>
      <c r="F31" s="19" t="s">
        <v>104</v>
      </c>
      <c r="G31" s="19">
        <v>9</v>
      </c>
      <c r="H31" s="32" t="s">
        <v>82</v>
      </c>
      <c r="I31" s="15">
        <v>12</v>
      </c>
      <c r="J31" s="16">
        <v>1</v>
      </c>
      <c r="K31" s="17" t="s">
        <v>51</v>
      </c>
      <c r="L31" s="17" t="s">
        <v>47</v>
      </c>
      <c r="M31" s="17" t="s">
        <v>48</v>
      </c>
      <c r="N31" s="20">
        <v>1</v>
      </c>
      <c r="O31" s="21">
        <v>1</v>
      </c>
      <c r="P31" s="20">
        <v>1</v>
      </c>
      <c r="Q31" s="21">
        <v>1</v>
      </c>
      <c r="R31" s="20">
        <v>1</v>
      </c>
      <c r="S31" s="21"/>
      <c r="T31" s="20">
        <v>1</v>
      </c>
      <c r="U31" s="21"/>
      <c r="V31" s="20">
        <v>1</v>
      </c>
      <c r="W31" s="21"/>
      <c r="X31" s="20">
        <v>1</v>
      </c>
      <c r="Y31" s="21"/>
      <c r="Z31" s="20">
        <v>1</v>
      </c>
      <c r="AA31" s="21"/>
      <c r="AB31" s="20">
        <v>1</v>
      </c>
      <c r="AC31" s="21"/>
      <c r="AD31" s="20">
        <v>1</v>
      </c>
      <c r="AE31" s="21"/>
      <c r="AF31" s="20">
        <v>1</v>
      </c>
      <c r="AG31" s="21"/>
      <c r="AH31" s="20">
        <v>1</v>
      </c>
      <c r="AI31" s="21"/>
      <c r="AJ31" s="20">
        <v>1</v>
      </c>
      <c r="AK31" s="21"/>
      <c r="AL31" s="22">
        <f t="shared" si="2"/>
        <v>0.16666666666666666</v>
      </c>
      <c r="AM31" s="22">
        <f t="shared" si="3"/>
        <v>0.16666666666666666</v>
      </c>
      <c r="AN31" s="18"/>
      <c r="AO31" s="166"/>
      <c r="AP31" s="166"/>
      <c r="AQ31" s="192"/>
      <c r="AR31" s="194"/>
      <c r="AS31" s="158"/>
      <c r="AT31" s="158"/>
      <c r="AU31" s="158"/>
      <c r="AV31" s="161"/>
      <c r="AW31" s="105"/>
      <c r="AX31" s="105"/>
      <c r="AY31" s="152"/>
      <c r="AZ31" s="152"/>
      <c r="BA31" s="155"/>
      <c r="BB31" s="181"/>
    </row>
    <row r="32" spans="2:54" ht="62.25" customHeight="1">
      <c r="B32" s="108"/>
      <c r="C32" s="111"/>
      <c r="D32" s="114"/>
      <c r="E32" s="114"/>
      <c r="F32" s="19" t="s">
        <v>105</v>
      </c>
      <c r="G32" s="19">
        <v>10</v>
      </c>
      <c r="H32" s="32" t="s">
        <v>83</v>
      </c>
      <c r="I32" s="15">
        <v>12</v>
      </c>
      <c r="J32" s="16">
        <v>1</v>
      </c>
      <c r="K32" s="17" t="s">
        <v>51</v>
      </c>
      <c r="L32" s="17" t="s">
        <v>47</v>
      </c>
      <c r="M32" s="17" t="s">
        <v>48</v>
      </c>
      <c r="N32" s="20">
        <v>1</v>
      </c>
      <c r="O32" s="21">
        <v>1</v>
      </c>
      <c r="P32" s="20">
        <v>1</v>
      </c>
      <c r="Q32" s="21">
        <v>1</v>
      </c>
      <c r="R32" s="20">
        <v>1</v>
      </c>
      <c r="S32" s="21"/>
      <c r="T32" s="20">
        <v>1</v>
      </c>
      <c r="U32" s="21"/>
      <c r="V32" s="20">
        <v>1</v>
      </c>
      <c r="W32" s="21"/>
      <c r="X32" s="20">
        <v>1</v>
      </c>
      <c r="Y32" s="21"/>
      <c r="Z32" s="20">
        <v>1</v>
      </c>
      <c r="AA32" s="21"/>
      <c r="AB32" s="20">
        <v>1</v>
      </c>
      <c r="AC32" s="21"/>
      <c r="AD32" s="20">
        <v>1</v>
      </c>
      <c r="AE32" s="21"/>
      <c r="AF32" s="20">
        <v>1</v>
      </c>
      <c r="AG32" s="21"/>
      <c r="AH32" s="20">
        <v>1</v>
      </c>
      <c r="AI32" s="21"/>
      <c r="AJ32" s="20">
        <v>1</v>
      </c>
      <c r="AK32" s="21"/>
      <c r="AL32" s="22">
        <f t="shared" si="2"/>
        <v>0.16666666666666666</v>
      </c>
      <c r="AM32" s="22">
        <f t="shared" si="3"/>
        <v>0.16666666666666666</v>
      </c>
      <c r="AN32" s="18"/>
      <c r="AO32" s="166"/>
      <c r="AP32" s="166"/>
      <c r="AQ32" s="192"/>
      <c r="AR32" s="194"/>
      <c r="AS32" s="158"/>
      <c r="AT32" s="158"/>
      <c r="AU32" s="158"/>
      <c r="AV32" s="161"/>
      <c r="AW32" s="105"/>
      <c r="AX32" s="105"/>
      <c r="AY32" s="152"/>
      <c r="AZ32" s="152"/>
      <c r="BA32" s="155"/>
      <c r="BB32" s="181"/>
    </row>
    <row r="33" spans="2:54" ht="54.75" customHeight="1">
      <c r="B33" s="108"/>
      <c r="C33" s="111"/>
      <c r="D33" s="114"/>
      <c r="E33" s="114"/>
      <c r="F33" s="19" t="s">
        <v>106</v>
      </c>
      <c r="G33" s="19">
        <v>11</v>
      </c>
      <c r="H33" s="32" t="s">
        <v>84</v>
      </c>
      <c r="I33" s="15">
        <v>12</v>
      </c>
      <c r="J33" s="16">
        <v>1</v>
      </c>
      <c r="K33" s="17" t="s">
        <v>51</v>
      </c>
      <c r="L33" s="17" t="s">
        <v>47</v>
      </c>
      <c r="M33" s="17" t="s">
        <v>48</v>
      </c>
      <c r="N33" s="20">
        <v>1</v>
      </c>
      <c r="O33" s="21">
        <v>1</v>
      </c>
      <c r="P33" s="20">
        <v>1</v>
      </c>
      <c r="Q33" s="21">
        <v>1</v>
      </c>
      <c r="R33" s="20">
        <v>1</v>
      </c>
      <c r="S33" s="21"/>
      <c r="T33" s="20">
        <v>1</v>
      </c>
      <c r="U33" s="21"/>
      <c r="V33" s="20">
        <v>1</v>
      </c>
      <c r="W33" s="21"/>
      <c r="X33" s="20">
        <v>1</v>
      </c>
      <c r="Y33" s="21"/>
      <c r="Z33" s="20">
        <v>1</v>
      </c>
      <c r="AA33" s="21"/>
      <c r="AB33" s="20">
        <v>1</v>
      </c>
      <c r="AC33" s="21"/>
      <c r="AD33" s="20">
        <v>1</v>
      </c>
      <c r="AE33" s="21"/>
      <c r="AF33" s="20">
        <v>1</v>
      </c>
      <c r="AG33" s="21"/>
      <c r="AH33" s="20">
        <v>1</v>
      </c>
      <c r="AI33" s="21"/>
      <c r="AJ33" s="20">
        <v>1</v>
      </c>
      <c r="AK33" s="21"/>
      <c r="AL33" s="22">
        <f t="shared" si="2"/>
        <v>0.16666666666666666</v>
      </c>
      <c r="AM33" s="22">
        <f t="shared" si="3"/>
        <v>0.16666666666666666</v>
      </c>
      <c r="AN33" s="18"/>
      <c r="AO33" s="166"/>
      <c r="AP33" s="166"/>
      <c r="AQ33" s="192"/>
      <c r="AR33" s="194"/>
      <c r="AS33" s="158"/>
      <c r="AT33" s="158"/>
      <c r="AU33" s="158"/>
      <c r="AV33" s="161"/>
      <c r="AW33" s="105"/>
      <c r="AX33" s="105"/>
      <c r="AY33" s="152"/>
      <c r="AZ33" s="152"/>
      <c r="BA33" s="155"/>
      <c r="BB33" s="181"/>
    </row>
    <row r="34" spans="2:54" ht="54.75" customHeight="1">
      <c r="B34" s="108"/>
      <c r="C34" s="111"/>
      <c r="D34" s="114"/>
      <c r="E34" s="114"/>
      <c r="F34" s="19" t="s">
        <v>107</v>
      </c>
      <c r="G34" s="19">
        <v>12</v>
      </c>
      <c r="H34" s="32" t="s">
        <v>85</v>
      </c>
      <c r="I34" s="15">
        <v>12</v>
      </c>
      <c r="J34" s="16">
        <v>1</v>
      </c>
      <c r="K34" s="17" t="s">
        <v>51</v>
      </c>
      <c r="L34" s="17" t="s">
        <v>47</v>
      </c>
      <c r="M34" s="17" t="s">
        <v>48</v>
      </c>
      <c r="N34" s="20">
        <v>1</v>
      </c>
      <c r="O34" s="21">
        <v>1</v>
      </c>
      <c r="P34" s="20">
        <v>1</v>
      </c>
      <c r="Q34" s="21">
        <v>1</v>
      </c>
      <c r="R34" s="20">
        <v>1</v>
      </c>
      <c r="S34" s="21"/>
      <c r="T34" s="20">
        <v>1</v>
      </c>
      <c r="U34" s="21"/>
      <c r="V34" s="20">
        <v>1</v>
      </c>
      <c r="W34" s="21"/>
      <c r="X34" s="20">
        <v>1</v>
      </c>
      <c r="Y34" s="21"/>
      <c r="Z34" s="20">
        <v>1</v>
      </c>
      <c r="AA34" s="21"/>
      <c r="AB34" s="20">
        <v>1</v>
      </c>
      <c r="AC34" s="21"/>
      <c r="AD34" s="20">
        <v>1</v>
      </c>
      <c r="AE34" s="21"/>
      <c r="AF34" s="20">
        <v>1</v>
      </c>
      <c r="AG34" s="21"/>
      <c r="AH34" s="20">
        <v>1</v>
      </c>
      <c r="AI34" s="21"/>
      <c r="AJ34" s="20">
        <v>1</v>
      </c>
      <c r="AK34" s="21"/>
      <c r="AL34" s="22">
        <f t="shared" si="2"/>
        <v>0.16666666666666666</v>
      </c>
      <c r="AM34" s="22">
        <f t="shared" si="3"/>
        <v>0.16666666666666666</v>
      </c>
      <c r="AN34" s="18"/>
      <c r="AO34" s="166"/>
      <c r="AP34" s="166"/>
      <c r="AQ34" s="192"/>
      <c r="AR34" s="194"/>
      <c r="AS34" s="158"/>
      <c r="AT34" s="158"/>
      <c r="AU34" s="158"/>
      <c r="AV34" s="161"/>
      <c r="AW34" s="105"/>
      <c r="AX34" s="105"/>
      <c r="AY34" s="152"/>
      <c r="AZ34" s="152"/>
      <c r="BA34" s="155"/>
      <c r="BB34" s="181"/>
    </row>
    <row r="35" spans="2:54" ht="51.75" customHeight="1">
      <c r="B35" s="108"/>
      <c r="C35" s="111"/>
      <c r="D35" s="114"/>
      <c r="E35" s="114"/>
      <c r="F35" s="19" t="s">
        <v>108</v>
      </c>
      <c r="G35" s="19">
        <v>13</v>
      </c>
      <c r="H35" s="32" t="s">
        <v>86</v>
      </c>
      <c r="I35" s="15">
        <v>12</v>
      </c>
      <c r="J35" s="16">
        <v>1</v>
      </c>
      <c r="K35" s="17" t="s">
        <v>51</v>
      </c>
      <c r="L35" s="17" t="s">
        <v>47</v>
      </c>
      <c r="M35" s="17" t="s">
        <v>48</v>
      </c>
      <c r="N35" s="20">
        <v>1</v>
      </c>
      <c r="O35" s="21">
        <v>1</v>
      </c>
      <c r="P35" s="20">
        <v>1</v>
      </c>
      <c r="Q35" s="21">
        <v>1</v>
      </c>
      <c r="R35" s="20">
        <v>1</v>
      </c>
      <c r="S35" s="21"/>
      <c r="T35" s="20">
        <v>1</v>
      </c>
      <c r="U35" s="21"/>
      <c r="V35" s="20">
        <v>1</v>
      </c>
      <c r="W35" s="21"/>
      <c r="X35" s="20">
        <v>1</v>
      </c>
      <c r="Y35" s="21"/>
      <c r="Z35" s="20">
        <v>1</v>
      </c>
      <c r="AA35" s="21"/>
      <c r="AB35" s="20">
        <v>1</v>
      </c>
      <c r="AC35" s="21"/>
      <c r="AD35" s="20">
        <v>1</v>
      </c>
      <c r="AE35" s="21"/>
      <c r="AF35" s="20">
        <v>1</v>
      </c>
      <c r="AG35" s="21"/>
      <c r="AH35" s="20">
        <v>1</v>
      </c>
      <c r="AI35" s="21"/>
      <c r="AJ35" s="20">
        <v>1</v>
      </c>
      <c r="AK35" s="21"/>
      <c r="AL35" s="22">
        <f t="shared" si="2"/>
        <v>0.16666666666666666</v>
      </c>
      <c r="AM35" s="22">
        <f t="shared" si="3"/>
        <v>0.16666666666666666</v>
      </c>
      <c r="AN35" s="18"/>
      <c r="AO35" s="166"/>
      <c r="AP35" s="166"/>
      <c r="AQ35" s="192"/>
      <c r="AR35" s="195"/>
      <c r="AS35" s="159"/>
      <c r="AT35" s="159"/>
      <c r="AU35" s="159"/>
      <c r="AV35" s="162"/>
      <c r="AW35" s="106"/>
      <c r="AX35" s="106"/>
      <c r="AY35" s="153"/>
      <c r="AZ35" s="153"/>
      <c r="BA35" s="156"/>
      <c r="BB35" s="181"/>
    </row>
    <row r="36" spans="2:54" ht="21.75" customHeight="1">
      <c r="B36" s="108"/>
      <c r="C36" s="111"/>
      <c r="D36" s="111" t="s">
        <v>63</v>
      </c>
      <c r="E36" s="111"/>
      <c r="F36" s="114" t="s">
        <v>109</v>
      </c>
      <c r="G36" s="114">
        <v>14</v>
      </c>
      <c r="H36" s="182" t="s">
        <v>90</v>
      </c>
      <c r="I36" s="183">
        <v>12</v>
      </c>
      <c r="J36" s="184">
        <v>1</v>
      </c>
      <c r="K36" s="111" t="s">
        <v>51</v>
      </c>
      <c r="L36" s="171" t="s">
        <v>47</v>
      </c>
      <c r="M36" s="171" t="s">
        <v>48</v>
      </c>
      <c r="N36" s="172">
        <v>1</v>
      </c>
      <c r="O36" s="173">
        <v>1</v>
      </c>
      <c r="P36" s="172">
        <v>1</v>
      </c>
      <c r="Q36" s="173">
        <v>1</v>
      </c>
      <c r="R36" s="172">
        <v>1</v>
      </c>
      <c r="S36" s="173"/>
      <c r="T36" s="172">
        <v>1</v>
      </c>
      <c r="U36" s="173"/>
      <c r="V36" s="172">
        <v>1</v>
      </c>
      <c r="W36" s="173"/>
      <c r="X36" s="172">
        <v>1</v>
      </c>
      <c r="Y36" s="173"/>
      <c r="Z36" s="172">
        <v>1</v>
      </c>
      <c r="AA36" s="173"/>
      <c r="AB36" s="172">
        <v>1</v>
      </c>
      <c r="AC36" s="173"/>
      <c r="AD36" s="172">
        <v>1</v>
      </c>
      <c r="AE36" s="173"/>
      <c r="AF36" s="172">
        <v>1</v>
      </c>
      <c r="AG36" s="173"/>
      <c r="AH36" s="172">
        <v>1</v>
      </c>
      <c r="AI36" s="173"/>
      <c r="AJ36" s="172">
        <v>1</v>
      </c>
      <c r="AK36" s="173"/>
      <c r="AL36" s="197">
        <f>+(O36+Q36+S36+U36+W36+Y36+AA36+AC36+AE36+AG36+AI36+AK36)/(N36+P36+R36+T36+V36+X36+Z36+AB36+AD36+AF36+AH36+AJ36)</f>
        <v>0.16666666666666666</v>
      </c>
      <c r="AM36" s="197">
        <f>(AL36/I36)*12</f>
        <v>0.16666666666666666</v>
      </c>
      <c r="AN36" s="196"/>
      <c r="AO36" s="239" t="s">
        <v>115</v>
      </c>
      <c r="AP36" s="240"/>
      <c r="AQ36" s="192"/>
      <c r="AR36" s="198" t="s">
        <v>95</v>
      </c>
      <c r="AS36" s="201">
        <v>1000000</v>
      </c>
      <c r="AT36" s="185">
        <v>0</v>
      </c>
      <c r="AU36" s="185">
        <v>0</v>
      </c>
      <c r="AV36" s="186">
        <f>SUM(AS36:AU36)</f>
        <v>1000000</v>
      </c>
      <c r="AW36" s="187">
        <f>+AX36+AY36+AZ36</f>
        <v>125000</v>
      </c>
      <c r="AX36" s="187">
        <f>+(1000000/16)*2</f>
        <v>125000</v>
      </c>
      <c r="AY36" s="187">
        <v>0</v>
      </c>
      <c r="AZ36" s="187">
        <v>0</v>
      </c>
      <c r="BA36" s="180">
        <f>IF((AW36/AV36)&gt;=100%,100%,AW36/AV36)</f>
        <v>0.125</v>
      </c>
      <c r="BB36" s="181"/>
    </row>
    <row r="37" spans="2:54" ht="21.75" customHeight="1">
      <c r="B37" s="108"/>
      <c r="C37" s="111"/>
      <c r="D37" s="111"/>
      <c r="E37" s="111"/>
      <c r="F37" s="114"/>
      <c r="G37" s="114"/>
      <c r="H37" s="182"/>
      <c r="I37" s="183"/>
      <c r="J37" s="184"/>
      <c r="K37" s="111"/>
      <c r="L37" s="102"/>
      <c r="M37" s="102"/>
      <c r="N37" s="172"/>
      <c r="O37" s="173"/>
      <c r="P37" s="172"/>
      <c r="Q37" s="173"/>
      <c r="R37" s="172"/>
      <c r="S37" s="173"/>
      <c r="T37" s="172"/>
      <c r="U37" s="173"/>
      <c r="V37" s="172"/>
      <c r="W37" s="173"/>
      <c r="X37" s="172"/>
      <c r="Y37" s="173"/>
      <c r="Z37" s="172"/>
      <c r="AA37" s="173"/>
      <c r="AB37" s="172"/>
      <c r="AC37" s="173"/>
      <c r="AD37" s="172"/>
      <c r="AE37" s="173"/>
      <c r="AF37" s="172"/>
      <c r="AG37" s="173"/>
      <c r="AH37" s="172"/>
      <c r="AI37" s="173"/>
      <c r="AJ37" s="172"/>
      <c r="AK37" s="173"/>
      <c r="AL37" s="197"/>
      <c r="AM37" s="197"/>
      <c r="AN37" s="196"/>
      <c r="AO37" s="241"/>
      <c r="AP37" s="242"/>
      <c r="AQ37" s="192"/>
      <c r="AR37" s="199"/>
      <c r="AS37" s="202"/>
      <c r="AT37" s="158"/>
      <c r="AU37" s="158"/>
      <c r="AV37" s="161"/>
      <c r="AW37" s="105"/>
      <c r="AX37" s="105"/>
      <c r="AY37" s="152"/>
      <c r="AZ37" s="152"/>
      <c r="BA37" s="155"/>
      <c r="BB37" s="181"/>
    </row>
    <row r="38" spans="2:54" ht="21.75" customHeight="1">
      <c r="B38" s="108"/>
      <c r="C38" s="111"/>
      <c r="D38" s="111"/>
      <c r="E38" s="111"/>
      <c r="F38" s="114"/>
      <c r="G38" s="114"/>
      <c r="H38" s="182"/>
      <c r="I38" s="183"/>
      <c r="J38" s="184"/>
      <c r="K38" s="111"/>
      <c r="L38" s="103"/>
      <c r="M38" s="103"/>
      <c r="N38" s="172"/>
      <c r="O38" s="173"/>
      <c r="P38" s="172"/>
      <c r="Q38" s="173"/>
      <c r="R38" s="172"/>
      <c r="S38" s="173"/>
      <c r="T38" s="172"/>
      <c r="U38" s="173"/>
      <c r="V38" s="172"/>
      <c r="W38" s="173"/>
      <c r="X38" s="172"/>
      <c r="Y38" s="173"/>
      <c r="Z38" s="172"/>
      <c r="AA38" s="173"/>
      <c r="AB38" s="172"/>
      <c r="AC38" s="173"/>
      <c r="AD38" s="172"/>
      <c r="AE38" s="173"/>
      <c r="AF38" s="172"/>
      <c r="AG38" s="173"/>
      <c r="AH38" s="172"/>
      <c r="AI38" s="173"/>
      <c r="AJ38" s="172"/>
      <c r="AK38" s="173"/>
      <c r="AL38" s="197"/>
      <c r="AM38" s="197"/>
      <c r="AN38" s="196"/>
      <c r="AO38" s="243"/>
      <c r="AP38" s="244"/>
      <c r="AQ38" s="192"/>
      <c r="AR38" s="199"/>
      <c r="AS38" s="202"/>
      <c r="AT38" s="158"/>
      <c r="AU38" s="158"/>
      <c r="AV38" s="161"/>
      <c r="AW38" s="105"/>
      <c r="AX38" s="105"/>
      <c r="AY38" s="152"/>
      <c r="AZ38" s="152"/>
      <c r="BA38" s="155"/>
      <c r="BB38" s="181"/>
    </row>
    <row r="39" spans="2:54" ht="21.75" customHeight="1">
      <c r="B39" s="108"/>
      <c r="C39" s="111"/>
      <c r="D39" s="111" t="s">
        <v>65</v>
      </c>
      <c r="E39" s="111"/>
      <c r="F39" s="114" t="s">
        <v>110</v>
      </c>
      <c r="G39" s="114">
        <v>15</v>
      </c>
      <c r="H39" s="182" t="s">
        <v>66</v>
      </c>
      <c r="I39" s="183">
        <v>4</v>
      </c>
      <c r="J39" s="184">
        <v>1</v>
      </c>
      <c r="K39" s="111" t="s">
        <v>64</v>
      </c>
      <c r="L39" s="171" t="s">
        <v>47</v>
      </c>
      <c r="M39" s="171" t="s">
        <v>48</v>
      </c>
      <c r="N39" s="172"/>
      <c r="O39" s="173"/>
      <c r="P39" s="172"/>
      <c r="Q39" s="173"/>
      <c r="R39" s="172">
        <v>1</v>
      </c>
      <c r="S39" s="173"/>
      <c r="T39" s="172"/>
      <c r="U39" s="173"/>
      <c r="V39" s="172"/>
      <c r="W39" s="173"/>
      <c r="X39" s="172">
        <v>1</v>
      </c>
      <c r="Y39" s="173"/>
      <c r="Z39" s="172"/>
      <c r="AA39" s="173"/>
      <c r="AB39" s="172"/>
      <c r="AC39" s="173"/>
      <c r="AD39" s="172">
        <v>1</v>
      </c>
      <c r="AE39" s="173"/>
      <c r="AF39" s="172"/>
      <c r="AG39" s="173"/>
      <c r="AH39" s="172"/>
      <c r="AI39" s="173"/>
      <c r="AJ39" s="172">
        <v>1</v>
      </c>
      <c r="AK39" s="173"/>
      <c r="AL39" s="197">
        <f>+(O39+Q39+S39+U39+W39+Y39+AA39+AC39+AE39+AG39+AI39+AK39)/(N39+P39+R39+T39+V39+X39+Z39+AB39+AD39+AF39+AH39+AJ39)</f>
        <v>0</v>
      </c>
      <c r="AM39" s="197">
        <f>(AL39/I39)*12</f>
        <v>0</v>
      </c>
      <c r="AN39" s="196"/>
      <c r="AO39" s="239" t="s">
        <v>116</v>
      </c>
      <c r="AP39" s="240"/>
      <c r="AQ39" s="192"/>
      <c r="AR39" s="199"/>
      <c r="AS39" s="202"/>
      <c r="AT39" s="158"/>
      <c r="AU39" s="158"/>
      <c r="AV39" s="161"/>
      <c r="AW39" s="105"/>
      <c r="AX39" s="105"/>
      <c r="AY39" s="152"/>
      <c r="AZ39" s="152"/>
      <c r="BA39" s="155"/>
      <c r="BB39" s="181"/>
    </row>
    <row r="40" spans="2:54" ht="21.75" customHeight="1">
      <c r="B40" s="108"/>
      <c r="C40" s="111"/>
      <c r="D40" s="111"/>
      <c r="E40" s="111"/>
      <c r="F40" s="114"/>
      <c r="G40" s="114"/>
      <c r="H40" s="182"/>
      <c r="I40" s="183"/>
      <c r="J40" s="184"/>
      <c r="K40" s="111"/>
      <c r="L40" s="102"/>
      <c r="M40" s="102"/>
      <c r="N40" s="172"/>
      <c r="O40" s="173"/>
      <c r="P40" s="172"/>
      <c r="Q40" s="173"/>
      <c r="R40" s="172"/>
      <c r="S40" s="173"/>
      <c r="T40" s="172"/>
      <c r="U40" s="173"/>
      <c r="V40" s="172"/>
      <c r="W40" s="173"/>
      <c r="X40" s="172"/>
      <c r="Y40" s="173"/>
      <c r="Z40" s="172"/>
      <c r="AA40" s="173"/>
      <c r="AB40" s="172"/>
      <c r="AC40" s="173"/>
      <c r="AD40" s="172"/>
      <c r="AE40" s="173"/>
      <c r="AF40" s="172"/>
      <c r="AG40" s="173"/>
      <c r="AH40" s="172"/>
      <c r="AI40" s="173"/>
      <c r="AJ40" s="172"/>
      <c r="AK40" s="173"/>
      <c r="AL40" s="197"/>
      <c r="AM40" s="197"/>
      <c r="AN40" s="196"/>
      <c r="AO40" s="241"/>
      <c r="AP40" s="242"/>
      <c r="AQ40" s="192"/>
      <c r="AR40" s="199"/>
      <c r="AS40" s="202"/>
      <c r="AT40" s="158"/>
      <c r="AU40" s="158"/>
      <c r="AV40" s="161"/>
      <c r="AW40" s="105"/>
      <c r="AX40" s="105"/>
      <c r="AY40" s="152"/>
      <c r="AZ40" s="152"/>
      <c r="BA40" s="155"/>
      <c r="BB40" s="181"/>
    </row>
    <row r="41" spans="2:54" ht="24" customHeight="1">
      <c r="B41" s="108"/>
      <c r="C41" s="111"/>
      <c r="D41" s="111"/>
      <c r="E41" s="111"/>
      <c r="F41" s="114"/>
      <c r="G41" s="114"/>
      <c r="H41" s="182"/>
      <c r="I41" s="183"/>
      <c r="J41" s="184"/>
      <c r="K41" s="111"/>
      <c r="L41" s="103"/>
      <c r="M41" s="103"/>
      <c r="N41" s="172"/>
      <c r="O41" s="173"/>
      <c r="P41" s="172"/>
      <c r="Q41" s="173"/>
      <c r="R41" s="172"/>
      <c r="S41" s="173"/>
      <c r="T41" s="172"/>
      <c r="U41" s="173"/>
      <c r="V41" s="172"/>
      <c r="W41" s="173"/>
      <c r="X41" s="172"/>
      <c r="Y41" s="173"/>
      <c r="Z41" s="172"/>
      <c r="AA41" s="173"/>
      <c r="AB41" s="172"/>
      <c r="AC41" s="173"/>
      <c r="AD41" s="172"/>
      <c r="AE41" s="173"/>
      <c r="AF41" s="172"/>
      <c r="AG41" s="173"/>
      <c r="AH41" s="172"/>
      <c r="AI41" s="173"/>
      <c r="AJ41" s="172"/>
      <c r="AK41" s="173"/>
      <c r="AL41" s="197"/>
      <c r="AM41" s="197"/>
      <c r="AN41" s="196"/>
      <c r="AO41" s="243"/>
      <c r="AP41" s="244"/>
      <c r="AQ41" s="192"/>
      <c r="AR41" s="200"/>
      <c r="AS41" s="203"/>
      <c r="AT41" s="159"/>
      <c r="AU41" s="159"/>
      <c r="AV41" s="162"/>
      <c r="AW41" s="106"/>
      <c r="AX41" s="106"/>
      <c r="AY41" s="153"/>
      <c r="AZ41" s="153"/>
      <c r="BA41" s="156"/>
      <c r="BB41" s="181"/>
    </row>
    <row r="42" spans="2:54" ht="21.65" customHeight="1">
      <c r="B42" s="108"/>
      <c r="C42" s="111"/>
      <c r="D42" s="114" t="s">
        <v>67</v>
      </c>
      <c r="E42" s="114"/>
      <c r="F42" s="114" t="s">
        <v>111</v>
      </c>
      <c r="G42" s="114">
        <v>16</v>
      </c>
      <c r="H42" s="182" t="s">
        <v>87</v>
      </c>
      <c r="I42" s="183">
        <v>1</v>
      </c>
      <c r="J42" s="184">
        <v>1</v>
      </c>
      <c r="K42" s="171" t="s">
        <v>46</v>
      </c>
      <c r="L42" s="171" t="s">
        <v>47</v>
      </c>
      <c r="M42" s="171" t="s">
        <v>48</v>
      </c>
      <c r="N42" s="172"/>
      <c r="O42" s="173"/>
      <c r="P42" s="172"/>
      <c r="Q42" s="173"/>
      <c r="R42" s="172"/>
      <c r="S42" s="173"/>
      <c r="T42" s="172"/>
      <c r="U42" s="173"/>
      <c r="V42" s="172"/>
      <c r="W42" s="173"/>
      <c r="X42" s="172"/>
      <c r="Y42" s="173"/>
      <c r="Z42" s="172"/>
      <c r="AA42" s="173"/>
      <c r="AB42" s="172"/>
      <c r="AC42" s="173"/>
      <c r="AD42" s="172"/>
      <c r="AE42" s="173"/>
      <c r="AF42" s="172"/>
      <c r="AG42" s="173"/>
      <c r="AH42" s="172"/>
      <c r="AI42" s="173"/>
      <c r="AJ42" s="172">
        <v>1</v>
      </c>
      <c r="AK42" s="173"/>
      <c r="AL42" s="197">
        <f>(O42+Q42+S42+U42+W42+Y42+AA42+AC42+AE42+AG42+AI42+AK42)/(N42+P42+R42+T42+V42+X42+Z42+AB42+AD42+AF42+AH42+AJ42)</f>
        <v>0</v>
      </c>
      <c r="AM42" s="197">
        <f>(AL42/I42)</f>
        <v>0</v>
      </c>
      <c r="AN42" s="196"/>
      <c r="AO42" s="166" t="s">
        <v>68</v>
      </c>
      <c r="AP42" s="166"/>
      <c r="AQ42" s="192"/>
      <c r="AR42" s="193" t="s">
        <v>95</v>
      </c>
      <c r="AS42" s="185">
        <v>1000000</v>
      </c>
      <c r="AT42" s="185">
        <v>0</v>
      </c>
      <c r="AU42" s="185">
        <v>0</v>
      </c>
      <c r="AV42" s="186">
        <f>SUM(AS42:AU42)</f>
        <v>1000000</v>
      </c>
      <c r="AW42" s="187">
        <f>+AX42+AY42+AZ42</f>
        <v>0</v>
      </c>
      <c r="AX42" s="187">
        <v>0</v>
      </c>
      <c r="AY42" s="187">
        <v>0</v>
      </c>
      <c r="AZ42" s="187">
        <v>0</v>
      </c>
      <c r="BA42" s="180">
        <f>IF((AW42/AV42)&gt;=100%,100%,AW42/AV42)</f>
        <v>0</v>
      </c>
      <c r="BB42" s="181"/>
    </row>
    <row r="43" spans="2:54">
      <c r="B43" s="108"/>
      <c r="C43" s="111"/>
      <c r="D43" s="114"/>
      <c r="E43" s="114"/>
      <c r="F43" s="114"/>
      <c r="G43" s="114"/>
      <c r="H43" s="182"/>
      <c r="I43" s="183"/>
      <c r="J43" s="184"/>
      <c r="K43" s="103"/>
      <c r="L43" s="103"/>
      <c r="M43" s="103"/>
      <c r="N43" s="172"/>
      <c r="O43" s="173"/>
      <c r="P43" s="172"/>
      <c r="Q43" s="173"/>
      <c r="R43" s="172"/>
      <c r="S43" s="173"/>
      <c r="T43" s="172"/>
      <c r="U43" s="173"/>
      <c r="V43" s="172"/>
      <c r="W43" s="173"/>
      <c r="X43" s="172"/>
      <c r="Y43" s="173"/>
      <c r="Z43" s="172"/>
      <c r="AA43" s="173"/>
      <c r="AB43" s="172"/>
      <c r="AC43" s="173"/>
      <c r="AD43" s="172"/>
      <c r="AE43" s="173"/>
      <c r="AF43" s="172"/>
      <c r="AG43" s="173"/>
      <c r="AH43" s="172"/>
      <c r="AI43" s="173"/>
      <c r="AJ43" s="172"/>
      <c r="AK43" s="173"/>
      <c r="AL43" s="197"/>
      <c r="AM43" s="197"/>
      <c r="AN43" s="196"/>
      <c r="AO43" s="166"/>
      <c r="AP43" s="166"/>
      <c r="AQ43" s="192"/>
      <c r="AR43" s="194"/>
      <c r="AS43" s="158"/>
      <c r="AT43" s="158"/>
      <c r="AU43" s="158"/>
      <c r="AV43" s="161"/>
      <c r="AW43" s="105"/>
      <c r="AX43" s="152"/>
      <c r="AY43" s="152"/>
      <c r="AZ43" s="152"/>
      <c r="BA43" s="155"/>
      <c r="BB43" s="181"/>
    </row>
    <row r="44" spans="2:54">
      <c r="B44" s="108"/>
      <c r="C44" s="111"/>
      <c r="D44" s="114"/>
      <c r="E44" s="114"/>
      <c r="F44" s="114" t="s">
        <v>112</v>
      </c>
      <c r="G44" s="114">
        <v>17</v>
      </c>
      <c r="H44" s="182" t="s">
        <v>88</v>
      </c>
      <c r="I44" s="183">
        <v>1</v>
      </c>
      <c r="J44" s="184">
        <v>1</v>
      </c>
      <c r="K44" s="171" t="s">
        <v>46</v>
      </c>
      <c r="L44" s="171" t="s">
        <v>47</v>
      </c>
      <c r="M44" s="171" t="s">
        <v>48</v>
      </c>
      <c r="N44" s="172"/>
      <c r="O44" s="173"/>
      <c r="P44" s="172"/>
      <c r="Q44" s="173"/>
      <c r="R44" s="172"/>
      <c r="S44" s="173"/>
      <c r="T44" s="172"/>
      <c r="U44" s="173"/>
      <c r="V44" s="172"/>
      <c r="W44" s="173"/>
      <c r="X44" s="172"/>
      <c r="Y44" s="173"/>
      <c r="Z44" s="172"/>
      <c r="AA44" s="173"/>
      <c r="AB44" s="172"/>
      <c r="AC44" s="173"/>
      <c r="AD44" s="172"/>
      <c r="AE44" s="173"/>
      <c r="AF44" s="172"/>
      <c r="AG44" s="173"/>
      <c r="AH44" s="172"/>
      <c r="AI44" s="173"/>
      <c r="AJ44" s="172">
        <v>1</v>
      </c>
      <c r="AK44" s="173"/>
      <c r="AL44" s="197">
        <f>(O44+Q44+S44+U44+W44+Y44+AA44+AC44+AE44+AG44+AI44+AK44)/(N44+P44+R44+T44+V44+X44+Z44+AB44+AD44+AF44+AH44+AJ44)</f>
        <v>0</v>
      </c>
      <c r="AM44" s="197">
        <f>(AL44/I44)</f>
        <v>0</v>
      </c>
      <c r="AN44" s="196"/>
      <c r="AO44" s="166" t="s">
        <v>69</v>
      </c>
      <c r="AP44" s="166"/>
      <c r="AQ44" s="192"/>
      <c r="AR44" s="194"/>
      <c r="AS44" s="158"/>
      <c r="AT44" s="158"/>
      <c r="AU44" s="158"/>
      <c r="AV44" s="161"/>
      <c r="AW44" s="105"/>
      <c r="AX44" s="152"/>
      <c r="AY44" s="152"/>
      <c r="AZ44" s="152"/>
      <c r="BA44" s="155"/>
      <c r="BB44" s="181"/>
    </row>
    <row r="45" spans="2:54" ht="37.5" customHeight="1" thickBot="1">
      <c r="B45" s="109"/>
      <c r="C45" s="112"/>
      <c r="D45" s="204"/>
      <c r="E45" s="204"/>
      <c r="F45" s="204"/>
      <c r="G45" s="204"/>
      <c r="H45" s="207"/>
      <c r="I45" s="208"/>
      <c r="J45" s="209"/>
      <c r="K45" s="103"/>
      <c r="L45" s="103"/>
      <c r="M45" s="103"/>
      <c r="N45" s="205"/>
      <c r="O45" s="210"/>
      <c r="P45" s="205"/>
      <c r="Q45" s="210"/>
      <c r="R45" s="205"/>
      <c r="S45" s="210"/>
      <c r="T45" s="205"/>
      <c r="U45" s="210"/>
      <c r="V45" s="205"/>
      <c r="W45" s="210"/>
      <c r="X45" s="205"/>
      <c r="Y45" s="210"/>
      <c r="Z45" s="205"/>
      <c r="AA45" s="210"/>
      <c r="AB45" s="205"/>
      <c r="AC45" s="210"/>
      <c r="AD45" s="205"/>
      <c r="AE45" s="210"/>
      <c r="AF45" s="205"/>
      <c r="AG45" s="210"/>
      <c r="AH45" s="205"/>
      <c r="AI45" s="210"/>
      <c r="AJ45" s="205"/>
      <c r="AK45" s="210"/>
      <c r="AL45" s="233"/>
      <c r="AM45" s="233"/>
      <c r="AN45" s="234"/>
      <c r="AO45" s="217"/>
      <c r="AP45" s="217"/>
      <c r="AQ45" s="215"/>
      <c r="AR45" s="216"/>
      <c r="AS45" s="211"/>
      <c r="AT45" s="211"/>
      <c r="AU45" s="211"/>
      <c r="AV45" s="212"/>
      <c r="AW45" s="213"/>
      <c r="AX45" s="214"/>
      <c r="AY45" s="214"/>
      <c r="AZ45" s="214"/>
      <c r="BA45" s="206"/>
      <c r="BB45" s="181"/>
    </row>
    <row r="46" spans="2:54" ht="23.25" customHeight="1">
      <c r="B46" s="33"/>
      <c r="C46" s="33"/>
      <c r="D46" s="23"/>
      <c r="E46" s="1"/>
      <c r="F46" s="33"/>
      <c r="G46" s="33"/>
      <c r="H46" s="33"/>
      <c r="I46" s="225" t="s">
        <v>70</v>
      </c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7"/>
      <c r="AM46" s="231">
        <f>AVERAGE(AM13:AM45)</f>
        <v>0.15030557677616499</v>
      </c>
      <c r="AN46" s="33"/>
      <c r="AO46" s="33"/>
      <c r="AP46" s="33"/>
      <c r="AQ46" s="33"/>
      <c r="AR46" s="225" t="s">
        <v>71</v>
      </c>
      <c r="AS46" s="226"/>
      <c r="AT46" s="226"/>
      <c r="AU46" s="227"/>
      <c r="AV46" s="218">
        <f>SUM(AV13:AV45)</f>
        <v>7000000</v>
      </c>
      <c r="AW46" s="218">
        <f>SUM(AW13:AW45)</f>
        <v>882575.73333333328</v>
      </c>
      <c r="AX46" s="218">
        <f>SUM(AX13:AX45)</f>
        <v>882575.73333333328</v>
      </c>
      <c r="AY46" s="218">
        <f>SUM(AY13:AY45)</f>
        <v>0</v>
      </c>
      <c r="AZ46" s="218">
        <f>SUM(AZ13:AZ45)</f>
        <v>0</v>
      </c>
      <c r="BA46" s="220">
        <f>IF((AW46/AV46)&gt;=100%,100%,AW46/AV46)</f>
        <v>0.1260822476190476</v>
      </c>
      <c r="BB46" s="181"/>
    </row>
    <row r="47" spans="2:54" ht="23.25" customHeight="1" thickBot="1">
      <c r="B47" s="33" t="s">
        <v>72</v>
      </c>
      <c r="C47" s="33"/>
      <c r="D47" s="33"/>
      <c r="E47" s="33"/>
      <c r="F47" s="33"/>
      <c r="G47" s="33"/>
      <c r="H47" s="33"/>
      <c r="I47" s="228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30"/>
      <c r="AM47" s="232"/>
      <c r="AN47" s="33"/>
      <c r="AO47" s="33"/>
      <c r="AP47" s="33"/>
      <c r="AQ47" s="33"/>
      <c r="AR47" s="228"/>
      <c r="AS47" s="229"/>
      <c r="AT47" s="229"/>
      <c r="AU47" s="230"/>
      <c r="AV47" s="219"/>
      <c r="AW47" s="219"/>
      <c r="AX47" s="219"/>
      <c r="AY47" s="219"/>
      <c r="AZ47" s="219"/>
      <c r="BA47" s="221"/>
      <c r="BB47" s="181"/>
    </row>
    <row r="48" spans="2:54" ht="23.25" customHeight="1" thickBot="1">
      <c r="B48" s="24"/>
      <c r="C48" s="222"/>
      <c r="D48" s="222"/>
      <c r="E48" s="222"/>
    </row>
    <row r="49" spans="1:55" ht="23.25" customHeight="1" thickBot="1">
      <c r="B49" s="39" t="s">
        <v>73</v>
      </c>
      <c r="C49" s="223" t="s">
        <v>117</v>
      </c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4"/>
      <c r="AR49" s="34"/>
      <c r="AT49" s="35"/>
      <c r="AV49" s="36"/>
    </row>
    <row r="50" spans="1:55" ht="5.15" customHeight="1" thickBot="1">
      <c r="B50" s="40"/>
      <c r="F50" s="2"/>
      <c r="G50" s="2"/>
      <c r="H50" s="2"/>
      <c r="I50" s="2"/>
      <c r="J50" s="2"/>
      <c r="K50" s="2"/>
      <c r="AS50" s="1"/>
    </row>
    <row r="51" spans="1:55" ht="20.149999999999999" customHeight="1" thickBot="1">
      <c r="B51" s="39" t="s">
        <v>74</v>
      </c>
      <c r="C51" s="223" t="s">
        <v>117</v>
      </c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4"/>
      <c r="AT51" s="35"/>
      <c r="AV51" s="36"/>
    </row>
    <row r="52" spans="1:55" ht="5.15" customHeight="1" thickBot="1">
      <c r="B52" s="40"/>
      <c r="F52" s="2"/>
      <c r="G52" s="2"/>
      <c r="H52" s="2"/>
      <c r="I52" s="2"/>
      <c r="J52" s="2"/>
      <c r="K52" s="2"/>
      <c r="AS52" s="1"/>
    </row>
    <row r="53" spans="1:55" ht="20.149999999999999" customHeight="1" thickBot="1">
      <c r="B53" s="39" t="s">
        <v>75</v>
      </c>
      <c r="C53" s="236">
        <v>45322</v>
      </c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4"/>
      <c r="AT53" s="35"/>
      <c r="AV53" s="36"/>
    </row>
    <row r="54" spans="1:55">
      <c r="C54" s="235"/>
      <c r="D54" s="235"/>
      <c r="E54" s="235"/>
      <c r="AR54" s="34"/>
      <c r="AV54" s="25"/>
      <c r="AW54" s="25"/>
      <c r="AX54" s="26"/>
    </row>
    <row r="55" spans="1:55">
      <c r="C55" s="235"/>
      <c r="D55" s="235"/>
      <c r="E55" s="235"/>
      <c r="AV55" s="37"/>
      <c r="AW55" s="37"/>
      <c r="AX55" s="26"/>
    </row>
    <row r="56" spans="1:55" s="5" customFormat="1">
      <c r="A56" s="1"/>
      <c r="B56" s="1"/>
      <c r="C56" s="235"/>
      <c r="D56" s="235"/>
      <c r="E56" s="23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3"/>
      <c r="AN56" s="1"/>
      <c r="AO56" s="1"/>
      <c r="AP56" s="1"/>
      <c r="AQ56" s="1"/>
      <c r="AR56" s="1"/>
      <c r="AS56" s="4"/>
      <c r="AT56" s="4"/>
      <c r="AU56" s="4"/>
      <c r="AV56" s="37"/>
      <c r="AW56" s="37"/>
      <c r="AX56" s="26"/>
      <c r="AY56" s="4"/>
      <c r="AZ56" s="4"/>
      <c r="BB56" s="2"/>
      <c r="BC56" s="1"/>
    </row>
    <row r="57" spans="1:55" s="5" customFormat="1">
      <c r="A57" s="1"/>
      <c r="B57" s="1"/>
      <c r="C57" s="235"/>
      <c r="D57" s="235"/>
      <c r="E57" s="23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3"/>
      <c r="AN57" s="1"/>
      <c r="AO57" s="1"/>
      <c r="AP57" s="1"/>
      <c r="AQ57" s="1"/>
      <c r="AR57" s="1"/>
      <c r="AS57" s="4"/>
      <c r="AT57" s="4"/>
      <c r="AU57" s="4"/>
      <c r="AV57" s="37"/>
      <c r="AW57" s="37"/>
      <c r="AX57" s="26"/>
      <c r="AY57" s="4"/>
      <c r="AZ57" s="4"/>
      <c r="BB57" s="2"/>
      <c r="BC57" s="1"/>
    </row>
    <row r="58" spans="1:55" s="5" customFormat="1">
      <c r="A58" s="1"/>
      <c r="B58" s="1"/>
      <c r="C58" s="235"/>
      <c r="D58" s="235"/>
      <c r="E58" s="23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3"/>
      <c r="AN58" s="1"/>
      <c r="AO58" s="1"/>
      <c r="AP58" s="1"/>
      <c r="AQ58" s="1"/>
      <c r="AR58" s="1"/>
      <c r="AS58" s="4"/>
      <c r="AT58" s="4"/>
      <c r="AU58" s="4"/>
      <c r="AV58" s="37"/>
      <c r="AW58" s="37"/>
      <c r="AX58" s="26"/>
      <c r="AY58" s="4"/>
      <c r="AZ58" s="4"/>
      <c r="BB58" s="2"/>
      <c r="BC58" s="1"/>
    </row>
    <row r="59" spans="1:55" s="5" customFormat="1">
      <c r="A59" s="1"/>
      <c r="B59" s="1"/>
      <c r="C59" s="235"/>
      <c r="D59" s="235"/>
      <c r="E59" s="23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3"/>
      <c r="AN59" s="1"/>
      <c r="AO59" s="1"/>
      <c r="AP59" s="1"/>
      <c r="AQ59" s="1"/>
      <c r="AR59" s="1"/>
      <c r="AS59" s="4"/>
      <c r="AT59" s="4"/>
      <c r="AU59" s="4"/>
      <c r="AV59" s="37"/>
      <c r="AW59" s="37"/>
      <c r="AX59" s="26"/>
      <c r="AY59" s="4"/>
      <c r="AZ59" s="4"/>
      <c r="BB59" s="2"/>
      <c r="BC59" s="1"/>
    </row>
    <row r="60" spans="1:55" s="5" customFormat="1">
      <c r="A60" s="1"/>
      <c r="B60" s="1"/>
      <c r="C60" s="235"/>
      <c r="D60" s="235"/>
      <c r="E60" s="23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3"/>
      <c r="AN60" s="1"/>
      <c r="AO60" s="1"/>
      <c r="AP60" s="1"/>
      <c r="AQ60" s="1"/>
      <c r="AR60" s="1"/>
      <c r="AS60" s="4"/>
      <c r="AT60" s="4"/>
      <c r="AU60" s="4"/>
      <c r="AV60" s="26"/>
      <c r="AW60" s="26"/>
      <c r="AX60" s="26"/>
      <c r="AY60" s="4"/>
      <c r="AZ60" s="4"/>
      <c r="BB60" s="2"/>
      <c r="BC60" s="1"/>
    </row>
    <row r="61" spans="1:55" s="5" customFormat="1">
      <c r="A61" s="1"/>
      <c r="B61" s="1"/>
      <c r="C61" s="235"/>
      <c r="D61" s="235"/>
      <c r="E61" s="23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3"/>
      <c r="AN61" s="1"/>
      <c r="AO61" s="1"/>
      <c r="AP61" s="1"/>
      <c r="AQ61" s="1"/>
      <c r="AR61" s="1"/>
      <c r="AS61" s="4"/>
      <c r="AT61" s="4"/>
      <c r="AU61" s="4"/>
      <c r="AV61" s="26"/>
      <c r="AW61" s="26"/>
      <c r="AX61" s="4"/>
      <c r="AY61" s="4"/>
      <c r="AZ61" s="4"/>
      <c r="BB61" s="2"/>
      <c r="BC61" s="1"/>
    </row>
    <row r="62" spans="1:55" s="5" customFormat="1">
      <c r="A62" s="1"/>
      <c r="B62" s="1"/>
      <c r="C62" s="235"/>
      <c r="D62" s="235"/>
      <c r="E62" s="23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3"/>
      <c r="AN62" s="1"/>
      <c r="AO62" s="1"/>
      <c r="AP62" s="1"/>
      <c r="AQ62" s="1"/>
      <c r="AR62" s="1"/>
      <c r="AS62" s="4"/>
      <c r="AT62" s="4"/>
      <c r="AU62" s="4"/>
      <c r="AV62" s="4"/>
      <c r="AW62" s="4"/>
      <c r="AX62" s="4"/>
      <c r="AY62" s="4"/>
      <c r="AZ62" s="4"/>
      <c r="BB62" s="2"/>
      <c r="BC62" s="1"/>
    </row>
    <row r="63" spans="1:55" s="5" customFormat="1">
      <c r="A63" s="1"/>
      <c r="B63" s="1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3"/>
      <c r="AN63" s="1"/>
      <c r="AO63" s="1"/>
      <c r="AP63" s="1"/>
      <c r="AQ63" s="1"/>
      <c r="AR63" s="1"/>
      <c r="AS63" s="4"/>
      <c r="AT63" s="4"/>
      <c r="AU63" s="4"/>
      <c r="AV63" s="4"/>
      <c r="AW63" s="4"/>
      <c r="AX63" s="4"/>
      <c r="AY63" s="4"/>
      <c r="AZ63" s="4"/>
      <c r="BB63" s="2"/>
      <c r="BC63" s="1"/>
    </row>
  </sheetData>
  <mergeCells count="438">
    <mergeCell ref="K19:K20"/>
    <mergeCell ref="M19:M20"/>
    <mergeCell ref="L19:L20"/>
    <mergeCell ref="AR13:AR17"/>
    <mergeCell ref="D18:E18"/>
    <mergeCell ref="AO36:AP38"/>
    <mergeCell ref="AO39:AP41"/>
    <mergeCell ref="L22:L26"/>
    <mergeCell ref="M22:M26"/>
    <mergeCell ref="L27:L28"/>
    <mergeCell ref="M27:M28"/>
    <mergeCell ref="L36:L38"/>
    <mergeCell ref="M36:M38"/>
    <mergeCell ref="AE39:AE41"/>
    <mergeCell ref="AF39:AF41"/>
    <mergeCell ref="AG39:AG41"/>
    <mergeCell ref="AH39:AH41"/>
    <mergeCell ref="AI39:AI41"/>
    <mergeCell ref="AJ39:AJ41"/>
    <mergeCell ref="Y39:Y41"/>
    <mergeCell ref="Z39:Z41"/>
    <mergeCell ref="AA39:AA41"/>
    <mergeCell ref="AB39:AB41"/>
    <mergeCell ref="D27:E29"/>
    <mergeCell ref="Z44:Z45"/>
    <mergeCell ref="AA44:AA45"/>
    <mergeCell ref="AB44:AB45"/>
    <mergeCell ref="Q44:Q45"/>
    <mergeCell ref="R44:R45"/>
    <mergeCell ref="S44:S45"/>
    <mergeCell ref="T44:T45"/>
    <mergeCell ref="U44:U45"/>
    <mergeCell ref="N19:N20"/>
    <mergeCell ref="W42:W43"/>
    <mergeCell ref="X42:X43"/>
    <mergeCell ref="Y42:Y43"/>
    <mergeCell ref="Z42:Z43"/>
    <mergeCell ref="AA42:AA43"/>
    <mergeCell ref="P42:P43"/>
    <mergeCell ref="Q42:Q43"/>
    <mergeCell ref="R42:R43"/>
    <mergeCell ref="S42:S43"/>
    <mergeCell ref="T42:T43"/>
    <mergeCell ref="U42:U43"/>
    <mergeCell ref="R36:R38"/>
    <mergeCell ref="W39:W41"/>
    <mergeCell ref="X39:X41"/>
    <mergeCell ref="P27:P28"/>
    <mergeCell ref="C59:E59"/>
    <mergeCell ref="C60:E60"/>
    <mergeCell ref="C61:E61"/>
    <mergeCell ref="C62:E62"/>
    <mergeCell ref="C53:N53"/>
    <mergeCell ref="C54:E54"/>
    <mergeCell ref="C55:E55"/>
    <mergeCell ref="C56:E56"/>
    <mergeCell ref="C57:E57"/>
    <mergeCell ref="C58:E58"/>
    <mergeCell ref="F27:F28"/>
    <mergeCell ref="G27:G28"/>
    <mergeCell ref="H27:H28"/>
    <mergeCell ref="I27:I28"/>
    <mergeCell ref="J27:J28"/>
    <mergeCell ref="L44:L45"/>
    <mergeCell ref="M44:M45"/>
    <mergeCell ref="AY46:AY47"/>
    <mergeCell ref="AI44:AI45"/>
    <mergeCell ref="AJ44:AJ45"/>
    <mergeCell ref="AK44:AK45"/>
    <mergeCell ref="AL44:AL45"/>
    <mergeCell ref="AM44:AM45"/>
    <mergeCell ref="AN44:AN45"/>
    <mergeCell ref="AC44:AC45"/>
    <mergeCell ref="AD44:AD45"/>
    <mergeCell ref="AE44:AE45"/>
    <mergeCell ref="AF44:AF45"/>
    <mergeCell ref="AG44:AG45"/>
    <mergeCell ref="AH44:AH45"/>
    <mergeCell ref="W44:W45"/>
    <mergeCell ref="X44:X45"/>
    <mergeCell ref="Y44:Y45"/>
    <mergeCell ref="AH42:AH43"/>
    <mergeCell ref="AZ46:AZ47"/>
    <mergeCell ref="BA46:BA47"/>
    <mergeCell ref="C48:E48"/>
    <mergeCell ref="C49:N49"/>
    <mergeCell ref="C51:N51"/>
    <mergeCell ref="I46:AL47"/>
    <mergeCell ref="AM46:AM47"/>
    <mergeCell ref="AR46:AU47"/>
    <mergeCell ref="AV46:AV47"/>
    <mergeCell ref="AW46:AW47"/>
    <mergeCell ref="AX46:AX47"/>
    <mergeCell ref="BA42:BA45"/>
    <mergeCell ref="F44:F45"/>
    <mergeCell ref="G44:G45"/>
    <mergeCell ref="H44:H45"/>
    <mergeCell ref="I44:I45"/>
    <mergeCell ref="J44:J45"/>
    <mergeCell ref="K44:K45"/>
    <mergeCell ref="N44:N45"/>
    <mergeCell ref="O44:O45"/>
    <mergeCell ref="P44:P45"/>
    <mergeCell ref="AU42:AU45"/>
    <mergeCell ref="AV42:AV45"/>
    <mergeCell ref="AW42:AW45"/>
    <mergeCell ref="AX42:AX45"/>
    <mergeCell ref="AY42:AY45"/>
    <mergeCell ref="AZ42:AZ45"/>
    <mergeCell ref="AN42:AN43"/>
    <mergeCell ref="AO42:AP43"/>
    <mergeCell ref="AQ42:AQ45"/>
    <mergeCell ref="AR42:AR45"/>
    <mergeCell ref="AS42:AS45"/>
    <mergeCell ref="AT42:AT45"/>
    <mergeCell ref="AO44:AP45"/>
    <mergeCell ref="K42:K43"/>
    <mergeCell ref="AI42:AI43"/>
    <mergeCell ref="AJ42:AJ43"/>
    <mergeCell ref="AK42:AK43"/>
    <mergeCell ref="AL42:AL43"/>
    <mergeCell ref="AM42:AM43"/>
    <mergeCell ref="AB42:AB43"/>
    <mergeCell ref="AC42:AC43"/>
    <mergeCell ref="AD42:AD43"/>
    <mergeCell ref="AE42:AE43"/>
    <mergeCell ref="AF42:AF43"/>
    <mergeCell ref="AG42:AG43"/>
    <mergeCell ref="D42:E45"/>
    <mergeCell ref="F42:F43"/>
    <mergeCell ref="G42:G43"/>
    <mergeCell ref="H42:H43"/>
    <mergeCell ref="I42:I43"/>
    <mergeCell ref="J42:J43"/>
    <mergeCell ref="V42:V43"/>
    <mergeCell ref="K39:K41"/>
    <mergeCell ref="N39:N41"/>
    <mergeCell ref="O39:O41"/>
    <mergeCell ref="P39:P41"/>
    <mergeCell ref="Q39:Q41"/>
    <mergeCell ref="L39:L41"/>
    <mergeCell ref="M39:M41"/>
    <mergeCell ref="R39:R41"/>
    <mergeCell ref="O42:O43"/>
    <mergeCell ref="L42:L43"/>
    <mergeCell ref="M42:M43"/>
    <mergeCell ref="V44:V45"/>
    <mergeCell ref="S39:S41"/>
    <mergeCell ref="T39:T41"/>
    <mergeCell ref="N42:N43"/>
    <mergeCell ref="U39:U41"/>
    <mergeCell ref="V39:V41"/>
    <mergeCell ref="AX36:AX41"/>
    <mergeCell ref="AY36:AY41"/>
    <mergeCell ref="AZ36:AZ41"/>
    <mergeCell ref="BA36:BA41"/>
    <mergeCell ref="D39:E41"/>
    <mergeCell ref="F39:F41"/>
    <mergeCell ref="G39:G41"/>
    <mergeCell ref="H39:H41"/>
    <mergeCell ref="I39:I41"/>
    <mergeCell ref="J39:J41"/>
    <mergeCell ref="AR36:AR41"/>
    <mergeCell ref="AS36:AS41"/>
    <mergeCell ref="AT36:AT41"/>
    <mergeCell ref="AU36:AU41"/>
    <mergeCell ref="AV36:AV41"/>
    <mergeCell ref="AW36:AW41"/>
    <mergeCell ref="AK36:AK38"/>
    <mergeCell ref="AL36:AL38"/>
    <mergeCell ref="AM36:AM38"/>
    <mergeCell ref="AN36:AN38"/>
    <mergeCell ref="AQ36:AQ41"/>
    <mergeCell ref="AK39:AK41"/>
    <mergeCell ref="AL39:AL41"/>
    <mergeCell ref="AM39:AM41"/>
    <mergeCell ref="AN39:AN41"/>
    <mergeCell ref="AE36:AE38"/>
    <mergeCell ref="AF36:AF38"/>
    <mergeCell ref="AG36:AG38"/>
    <mergeCell ref="AH36:AH38"/>
    <mergeCell ref="AI36:AI38"/>
    <mergeCell ref="AJ36:AJ38"/>
    <mergeCell ref="Y36:Y38"/>
    <mergeCell ref="Z36:Z38"/>
    <mergeCell ref="AA36:AA38"/>
    <mergeCell ref="AB36:AB38"/>
    <mergeCell ref="AC36:AC38"/>
    <mergeCell ref="AD36:AD38"/>
    <mergeCell ref="AC39:AC41"/>
    <mergeCell ref="AD39:AD41"/>
    <mergeCell ref="BA30:BA35"/>
    <mergeCell ref="D36:E38"/>
    <mergeCell ref="F36:F38"/>
    <mergeCell ref="G36:G38"/>
    <mergeCell ref="H36:H38"/>
    <mergeCell ref="I36:I38"/>
    <mergeCell ref="J36:J38"/>
    <mergeCell ref="K36:K38"/>
    <mergeCell ref="AU30:AU35"/>
    <mergeCell ref="AV30:AV35"/>
    <mergeCell ref="AW30:AW35"/>
    <mergeCell ref="AX30:AX35"/>
    <mergeCell ref="AY30:AY35"/>
    <mergeCell ref="AZ30:AZ35"/>
    <mergeCell ref="S36:S38"/>
    <mergeCell ref="T36:T38"/>
    <mergeCell ref="U36:U38"/>
    <mergeCell ref="V36:V38"/>
    <mergeCell ref="W36:W38"/>
    <mergeCell ref="X36:X38"/>
    <mergeCell ref="N36:N38"/>
    <mergeCell ref="O36:O38"/>
    <mergeCell ref="P36:P38"/>
    <mergeCell ref="Q36:Q38"/>
    <mergeCell ref="BA27:BA29"/>
    <mergeCell ref="D30:E35"/>
    <mergeCell ref="AO30:AP35"/>
    <mergeCell ref="AQ30:AQ35"/>
    <mergeCell ref="AR30:AR35"/>
    <mergeCell ref="AS30:AS35"/>
    <mergeCell ref="AT30:AT35"/>
    <mergeCell ref="AU27:AU29"/>
    <mergeCell ref="AV27:AV29"/>
    <mergeCell ref="AW27:AW29"/>
    <mergeCell ref="AX27:AX29"/>
    <mergeCell ref="AY27:AY29"/>
    <mergeCell ref="AZ27:AZ29"/>
    <mergeCell ref="AN27:AN28"/>
    <mergeCell ref="AO27:AP29"/>
    <mergeCell ref="AQ27:AQ29"/>
    <mergeCell ref="AR27:AR29"/>
    <mergeCell ref="AS27:AS29"/>
    <mergeCell ref="AT27:AT29"/>
    <mergeCell ref="AH27:AH28"/>
    <mergeCell ref="AI27:AI28"/>
    <mergeCell ref="AJ27:AJ28"/>
    <mergeCell ref="AK27:AK28"/>
    <mergeCell ref="AL27:AL28"/>
    <mergeCell ref="AM27:AM28"/>
    <mergeCell ref="AB27:AB28"/>
    <mergeCell ref="AC27:AC28"/>
    <mergeCell ref="AD27:AD28"/>
    <mergeCell ref="AE27:AE28"/>
    <mergeCell ref="AF27:AF28"/>
    <mergeCell ref="AG27:AG28"/>
    <mergeCell ref="V27:V28"/>
    <mergeCell ref="W27:W28"/>
    <mergeCell ref="X27:X28"/>
    <mergeCell ref="Y27:Y28"/>
    <mergeCell ref="Z27:Z28"/>
    <mergeCell ref="AA27:AA28"/>
    <mergeCell ref="Q27:Q28"/>
    <mergeCell ref="R27:R28"/>
    <mergeCell ref="S27:S28"/>
    <mergeCell ref="T27:T28"/>
    <mergeCell ref="U27:U28"/>
    <mergeCell ref="K27:K28"/>
    <mergeCell ref="N27:N28"/>
    <mergeCell ref="O27:O28"/>
    <mergeCell ref="AH22:AH26"/>
    <mergeCell ref="V22:V26"/>
    <mergeCell ref="W22:W26"/>
    <mergeCell ref="X22:X26"/>
    <mergeCell ref="Y22:Y26"/>
    <mergeCell ref="Z22:Z26"/>
    <mergeCell ref="AA22:AA26"/>
    <mergeCell ref="P22:P26"/>
    <mergeCell ref="Q22:Q26"/>
    <mergeCell ref="R22:R26"/>
    <mergeCell ref="S22:S26"/>
    <mergeCell ref="T22:T26"/>
    <mergeCell ref="U22:U26"/>
    <mergeCell ref="AI22:AI26"/>
    <mergeCell ref="AJ22:AJ26"/>
    <mergeCell ref="AK22:AK26"/>
    <mergeCell ref="AL22:AL26"/>
    <mergeCell ref="AM22:AM26"/>
    <mergeCell ref="AB22:AB26"/>
    <mergeCell ref="AC22:AC26"/>
    <mergeCell ref="AD22:AD26"/>
    <mergeCell ref="AE22:AE26"/>
    <mergeCell ref="AF22:AF26"/>
    <mergeCell ref="AG22:AG26"/>
    <mergeCell ref="BA19:BA26"/>
    <mergeCell ref="BB19:BB47"/>
    <mergeCell ref="D21:E21"/>
    <mergeCell ref="AO21:AP21"/>
    <mergeCell ref="D22:E26"/>
    <mergeCell ref="F22:F26"/>
    <mergeCell ref="G22:G26"/>
    <mergeCell ref="H22:H26"/>
    <mergeCell ref="I22:I26"/>
    <mergeCell ref="J22:J26"/>
    <mergeCell ref="AU19:AU26"/>
    <mergeCell ref="AV19:AV26"/>
    <mergeCell ref="AW19:AW26"/>
    <mergeCell ref="AX19:AX26"/>
    <mergeCell ref="AY19:AY26"/>
    <mergeCell ref="AZ19:AZ26"/>
    <mergeCell ref="AN19:AN20"/>
    <mergeCell ref="AO19:AP20"/>
    <mergeCell ref="AQ19:AQ26"/>
    <mergeCell ref="AR19:AR26"/>
    <mergeCell ref="AS19:AS26"/>
    <mergeCell ref="AT19:AT26"/>
    <mergeCell ref="AN22:AN26"/>
    <mergeCell ref="AO22:AP26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O19:O20"/>
    <mergeCell ref="K22:K26"/>
    <mergeCell ref="N22:N26"/>
    <mergeCell ref="O22:O26"/>
    <mergeCell ref="AO18:AP18"/>
    <mergeCell ref="D19:E20"/>
    <mergeCell ref="F19:F20"/>
    <mergeCell ref="G19:G20"/>
    <mergeCell ref="H19:H20"/>
    <mergeCell ref="I19:I20"/>
    <mergeCell ref="J19:J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AH19:AH20"/>
    <mergeCell ref="AZ13:AZ17"/>
    <mergeCell ref="BA13:BA17"/>
    <mergeCell ref="AT13:AT17"/>
    <mergeCell ref="AU13:AU17"/>
    <mergeCell ref="AV13:AV17"/>
    <mergeCell ref="AW13:AW17"/>
    <mergeCell ref="AX13:AX17"/>
    <mergeCell ref="AY13:AY17"/>
    <mergeCell ref="AM13:AM17"/>
    <mergeCell ref="AN13:AN17"/>
    <mergeCell ref="AO13:AP17"/>
    <mergeCell ref="AQ13:AQ17"/>
    <mergeCell ref="AS13:AS17"/>
    <mergeCell ref="AG13:AG17"/>
    <mergeCell ref="AH13:AH17"/>
    <mergeCell ref="AI13:AI17"/>
    <mergeCell ref="AJ13:AJ17"/>
    <mergeCell ref="AK13:AK17"/>
    <mergeCell ref="AL13:AL17"/>
    <mergeCell ref="AA13:AA17"/>
    <mergeCell ref="AB13:AB17"/>
    <mergeCell ref="AC13:AC17"/>
    <mergeCell ref="AD13:AD17"/>
    <mergeCell ref="AE13:AE17"/>
    <mergeCell ref="AF13:AF17"/>
    <mergeCell ref="U13:U17"/>
    <mergeCell ref="V13:V17"/>
    <mergeCell ref="W13:W17"/>
    <mergeCell ref="X13:X17"/>
    <mergeCell ref="Y13:Y17"/>
    <mergeCell ref="Z13:Z17"/>
    <mergeCell ref="O13:O17"/>
    <mergeCell ref="P13:P17"/>
    <mergeCell ref="Q13:Q17"/>
    <mergeCell ref="R13:R17"/>
    <mergeCell ref="S13:S17"/>
    <mergeCell ref="T13:T17"/>
    <mergeCell ref="J13:J17"/>
    <mergeCell ref="K13:K17"/>
    <mergeCell ref="L13:L17"/>
    <mergeCell ref="M13:M17"/>
    <mergeCell ref="N13:N17"/>
    <mergeCell ref="AF11:AG11"/>
    <mergeCell ref="AH11:AI11"/>
    <mergeCell ref="AJ11:AK11"/>
    <mergeCell ref="B13:B45"/>
    <mergeCell ref="C13:C45"/>
    <mergeCell ref="D13:E17"/>
    <mergeCell ref="F13:F17"/>
    <mergeCell ref="G13:G17"/>
    <mergeCell ref="H13:H17"/>
    <mergeCell ref="I13:I17"/>
    <mergeCell ref="M10:M12"/>
    <mergeCell ref="H10:H12"/>
    <mergeCell ref="I10:I12"/>
    <mergeCell ref="J10:J12"/>
    <mergeCell ref="K10:K12"/>
    <mergeCell ref="L10:L12"/>
    <mergeCell ref="B10:B12"/>
    <mergeCell ref="C10:C12"/>
    <mergeCell ref="D10:E12"/>
    <mergeCell ref="V11:W11"/>
    <mergeCell ref="N10:AK10"/>
    <mergeCell ref="AL10:AM10"/>
    <mergeCell ref="AN10:AN12"/>
    <mergeCell ref="AO10:AP12"/>
    <mergeCell ref="AQ10:AQ12"/>
    <mergeCell ref="X11:Y11"/>
    <mergeCell ref="Z11:AA11"/>
    <mergeCell ref="AB11:AC11"/>
    <mergeCell ref="AD11:AE11"/>
    <mergeCell ref="H2:AU5"/>
    <mergeCell ref="B2:G5"/>
    <mergeCell ref="AV2:BA2"/>
    <mergeCell ref="AV3:BA3"/>
    <mergeCell ref="AV4:BA4"/>
    <mergeCell ref="AV5:BA5"/>
    <mergeCell ref="F10:F12"/>
    <mergeCell ref="G10:G12"/>
    <mergeCell ref="B7:C7"/>
    <mergeCell ref="D7:I7"/>
    <mergeCell ref="J7:M7"/>
    <mergeCell ref="N7:BA7"/>
    <mergeCell ref="B9:E9"/>
    <mergeCell ref="I9:AQ9"/>
    <mergeCell ref="AR9:BA9"/>
    <mergeCell ref="AR10:AU11"/>
    <mergeCell ref="AV10:AV12"/>
    <mergeCell ref="AW10:AW12"/>
    <mergeCell ref="AX10:AZ11"/>
    <mergeCell ref="BA10:BA12"/>
    <mergeCell ref="N11:O11"/>
    <mergeCell ref="P11:Q11"/>
    <mergeCell ref="R11:S11"/>
    <mergeCell ref="T11:U11"/>
  </mergeCells>
  <pageMargins left="0.7" right="0.7" top="0.75" bottom="0.75" header="0.3" footer="0.3"/>
  <pageSetup paperSize="14" scale="2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SST</vt:lpstr>
      <vt:lpstr>'1. SST'!Área_de_impresión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Contol Interno 03</dc:creator>
  <cp:lastModifiedBy>ROQUE ARENAS</cp:lastModifiedBy>
  <cp:lastPrinted>2023-03-23T18:26:04Z</cp:lastPrinted>
  <dcterms:created xsi:type="dcterms:W3CDTF">2021-01-26T21:25:11Z</dcterms:created>
  <dcterms:modified xsi:type="dcterms:W3CDTF">2024-05-29T13:50:06Z</dcterms:modified>
</cp:coreProperties>
</file>