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3. PLANEACION\0. PLANEACIÓN - PILAR\9. PLAN ESTRATEGICO INSTITUCIONAL\2019\"/>
    </mc:Choice>
  </mc:AlternateContent>
  <bookViews>
    <workbookView xWindow="0" yWindow="0" windowWidth="20490" windowHeight="6555"/>
  </bookViews>
  <sheets>
    <sheet name="PlandeAcción 2019" sheetId="1" r:id="rId1"/>
  </sheets>
  <externalReferences>
    <externalReference r:id="rId2"/>
    <externalReference r:id="rId3"/>
  </externalReferences>
  <definedNames>
    <definedName name="_xlnm._FilterDatabase" localSheetId="0" hidden="1">'PlandeAcción 2019'!$B$1:$BG$25</definedName>
    <definedName name="_xlnm.Print_Area" localSheetId="0">'PlandeAcción 2019'!$A$1:$BG$23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9" i="1" l="1"/>
  <c r="AW38" i="1"/>
  <c r="AW40" i="1" s="1"/>
  <c r="AY35" i="1"/>
  <c r="AX35" i="1"/>
  <c r="BC35" i="1" s="1"/>
  <c r="AW35" i="1"/>
  <c r="AY34" i="1"/>
  <c r="AX34" i="1"/>
  <c r="BC34" i="1" s="1"/>
  <c r="AW34" i="1"/>
  <c r="AY33" i="1"/>
  <c r="AY32" i="1"/>
  <c r="O28" i="1"/>
  <c r="AE25" i="1"/>
  <c r="BC22" i="1"/>
  <c r="BB22" i="1"/>
  <c r="BA22" i="1"/>
  <c r="AZ22" i="1"/>
  <c r="AY22" i="1"/>
  <c r="AV22" i="1"/>
  <c r="AU22" i="1"/>
  <c r="AT22" i="1"/>
  <c r="AS22" i="1"/>
  <c r="AR22" i="1"/>
  <c r="AH22" i="1"/>
  <c r="BD21" i="1"/>
  <c r="AX21" i="1"/>
  <c r="BE21" i="1" s="1"/>
  <c r="AK21" i="1"/>
  <c r="I21" i="1"/>
  <c r="AL21" i="1" s="1"/>
  <c r="BD20" i="1"/>
  <c r="AX20" i="1"/>
  <c r="BE20" i="1" s="1"/>
  <c r="AK20" i="1"/>
  <c r="I20" i="1"/>
  <c r="AL20" i="1" s="1"/>
  <c r="BD19" i="1"/>
  <c r="AX19" i="1"/>
  <c r="BE19" i="1" s="1"/>
  <c r="AK19" i="1"/>
  <c r="I19" i="1"/>
  <c r="AL19" i="1" s="1"/>
  <c r="BD18" i="1"/>
  <c r="AX18" i="1"/>
  <c r="BE18" i="1" s="1"/>
  <c r="AK18" i="1"/>
  <c r="I18" i="1"/>
  <c r="AL18" i="1" s="1"/>
  <c r="BD17" i="1"/>
  <c r="AX17" i="1"/>
  <c r="BE17" i="1" s="1"/>
  <c r="AK17" i="1"/>
  <c r="I17" i="1"/>
  <c r="AL17" i="1" s="1"/>
  <c r="AX16" i="1"/>
  <c r="AX33" i="1" s="1"/>
  <c r="AW16" i="1"/>
  <c r="AW33" i="1" s="1"/>
  <c r="AK16" i="1"/>
  <c r="BD15" i="1"/>
  <c r="AX15" i="1"/>
  <c r="BE15" i="1" s="1"/>
  <c r="AK15" i="1"/>
  <c r="I15" i="1"/>
  <c r="BE14" i="1"/>
  <c r="AX14" i="1"/>
  <c r="AL14" i="1"/>
  <c r="I14" i="1"/>
  <c r="AX13" i="1"/>
  <c r="AW13" i="1"/>
  <c r="BE13" i="1" s="1"/>
  <c r="AK13" i="1"/>
  <c r="AL13" i="1" s="1"/>
  <c r="I13" i="1"/>
  <c r="AX12" i="1"/>
  <c r="BD12" i="1" s="1"/>
  <c r="AK12" i="1"/>
  <c r="AL12" i="1" s="1"/>
  <c r="I12" i="1"/>
  <c r="AX11" i="1"/>
  <c r="BD11" i="1" s="1"/>
  <c r="AW11" i="1"/>
  <c r="AW32" i="1" s="1"/>
  <c r="AW36" i="1" s="1"/>
  <c r="AK11" i="1"/>
  <c r="I11" i="1"/>
  <c r="AX10" i="1"/>
  <c r="BD10" i="1" s="1"/>
  <c r="AK10" i="1"/>
  <c r="AL10" i="1" s="1"/>
  <c r="AL22" i="1" s="1"/>
  <c r="I10" i="1"/>
  <c r="AL9" i="1"/>
  <c r="BC33" i="1" l="1"/>
  <c r="BE10" i="1"/>
  <c r="BE11" i="1"/>
  <c r="BE12" i="1"/>
  <c r="AX22" i="1"/>
  <c r="AX32" i="1"/>
  <c r="BE16" i="1"/>
  <c r="AW22" i="1"/>
  <c r="AW37" i="1" l="1"/>
  <c r="AX36" i="1"/>
  <c r="BC36" i="1" s="1"/>
  <c r="BC32" i="1"/>
  <c r="BE22" i="1"/>
  <c r="BF22" i="1" s="1"/>
  <c r="BD22" i="1"/>
</calcChain>
</file>

<file path=xl/comments1.xml><?xml version="1.0" encoding="utf-8"?>
<comments xmlns="http://schemas.openxmlformats.org/spreadsheetml/2006/main">
  <authors>
    <author>Administrativa</author>
    <author>Juridica04</author>
    <author>ROQUE ARENAS</author>
  </authors>
  <commentList>
    <comment ref="AW7" authorId="0" shapeId="0">
      <text>
        <r>
          <rPr>
            <b/>
            <sz val="9"/>
            <color indexed="81"/>
            <rFont val="Tahoma"/>
            <family val="2"/>
          </rPr>
          <t>Administrativa:</t>
        </r>
        <r>
          <rPr>
            <sz val="9"/>
            <color indexed="81"/>
            <rFont val="Tahoma"/>
            <family val="2"/>
          </rPr>
          <t xml:space="preserve">
</t>
        </r>
      </text>
    </comment>
    <comment ref="BC7" authorId="0" shapeId="0">
      <text>
        <r>
          <rPr>
            <b/>
            <sz val="9"/>
            <color indexed="81"/>
            <rFont val="Tahoma"/>
            <family val="2"/>
          </rPr>
          <t>Administrativa:</t>
        </r>
        <r>
          <rPr>
            <sz val="9"/>
            <color indexed="81"/>
            <rFont val="Tahoma"/>
            <family val="2"/>
          </rPr>
          <t xml:space="preserve">
Solo se consideran recursos gestionados los de fuentes de ORDEN NACIONAL y DEPARTAMENTAL </t>
        </r>
      </text>
    </comment>
    <comment ref="AU9" authorId="0" shapeId="0">
      <text>
        <r>
          <rPr>
            <b/>
            <sz val="9"/>
            <color indexed="81"/>
            <rFont val="Tahoma"/>
            <family val="2"/>
          </rPr>
          <t>Administrativa:</t>
        </r>
        <r>
          <rPr>
            <sz val="9"/>
            <color indexed="81"/>
            <rFont val="Tahoma"/>
            <family val="2"/>
          </rPr>
          <t xml:space="preserve">
Gestion de Vigencias 2018</t>
        </r>
      </text>
    </comment>
    <comment ref="AV9" authorId="0" shapeId="0">
      <text>
        <r>
          <rPr>
            <b/>
            <sz val="9"/>
            <color indexed="81"/>
            <rFont val="Tahoma"/>
            <family val="2"/>
          </rPr>
          <t>Administrativa:</t>
        </r>
        <r>
          <rPr>
            <sz val="9"/>
            <color indexed="81"/>
            <rFont val="Tahoma"/>
            <family val="2"/>
          </rPr>
          <t xml:space="preserve">
Son los mismos Recursos Propios </t>
        </r>
      </text>
    </comment>
    <comment ref="BA9" authorId="0" shapeId="0">
      <text>
        <r>
          <rPr>
            <b/>
            <sz val="9"/>
            <color indexed="81"/>
            <rFont val="Tahoma"/>
            <family val="2"/>
          </rPr>
          <t>Administrativa:</t>
        </r>
        <r>
          <rPr>
            <sz val="9"/>
            <color indexed="81"/>
            <rFont val="Tahoma"/>
            <family val="2"/>
          </rPr>
          <t xml:space="preserve">
Gestiones de Vigencias 
</t>
        </r>
      </text>
    </comment>
    <comment ref="AF10" authorId="0" shapeId="0">
      <text>
        <r>
          <rPr>
            <b/>
            <sz val="9"/>
            <color indexed="81"/>
            <rFont val="Tahoma"/>
            <family val="2"/>
          </rPr>
          <t>Administrativa:</t>
        </r>
        <r>
          <rPr>
            <sz val="9"/>
            <color indexed="81"/>
            <rFont val="Tahoma"/>
            <family val="2"/>
          </rPr>
          <t xml:space="preserve">
</t>
        </r>
      </text>
    </comment>
    <comment ref="AR11" authorId="1" shapeId="0">
      <text>
        <r>
          <rPr>
            <b/>
            <sz val="9"/>
            <color indexed="81"/>
            <rFont val="Tahoma"/>
            <family val="2"/>
          </rPr>
          <t>Juridica04:</t>
        </r>
        <r>
          <rPr>
            <sz val="9"/>
            <color indexed="81"/>
            <rFont val="Tahoma"/>
            <family val="2"/>
          </rPr>
          <t xml:space="preserve">
VIGENCIA FUTURAS POR ACUERDO No. 062 2017  CORRESPONDE A LA OBRA DE TALUDES  Norte Club  FASE II POR 864.496</t>
        </r>
      </text>
    </comment>
    <comment ref="V12" authorId="0" shapeId="0">
      <text>
        <r>
          <rPr>
            <b/>
            <sz val="9"/>
            <color indexed="81"/>
            <rFont val="Tahoma"/>
            <family val="2"/>
          </rPr>
          <t>Administrativa:</t>
        </r>
        <r>
          <rPr>
            <sz val="9"/>
            <color indexed="81"/>
            <rFont val="Tahoma"/>
            <family val="2"/>
          </rPr>
          <t xml:space="preserve">
Cambio según auditoria ver acta de la secretaria de planeacion del 1 de octubre 2018. </t>
        </r>
      </text>
    </comment>
    <comment ref="AS12" authorId="1" shapeId="0">
      <text>
        <r>
          <rPr>
            <b/>
            <sz val="9"/>
            <color indexed="81"/>
            <rFont val="Tahoma"/>
            <family val="2"/>
          </rPr>
          <t>Juridica04:</t>
        </r>
        <r>
          <rPr>
            <sz val="9"/>
            <color indexed="81"/>
            <rFont val="Tahoma"/>
            <family val="2"/>
          </rPr>
          <t xml:space="preserve">
VIGENCIA FUTURAS POR ACUERDO No. 062 2017  CORRESPONDE A LA OBRA DE TALUDES  Norte Club  FASE II POR 864.496 .  SE DESPLAZA AL INDICADOR 3 DADO QUE EL 2 SALE DE EL PLAN DE ACCION. </t>
        </r>
      </text>
    </comment>
    <comment ref="AY12" authorId="0" shapeId="0">
      <text>
        <r>
          <rPr>
            <b/>
            <sz val="9"/>
            <color indexed="81"/>
            <rFont val="Tahoma"/>
            <family val="2"/>
          </rPr>
          <t>Administrativa:</t>
        </r>
        <r>
          <rPr>
            <sz val="9"/>
            <color indexed="81"/>
            <rFont val="Tahoma"/>
            <family val="2"/>
          </rPr>
          <t xml:space="preserve">
incluido los recursos ejecutados de pintaramanga</t>
        </r>
      </text>
    </comment>
    <comment ref="AB15" authorId="0" shapeId="0">
      <text>
        <r>
          <rPr>
            <b/>
            <sz val="9"/>
            <color indexed="81"/>
            <rFont val="Tahoma"/>
            <family val="2"/>
          </rPr>
          <t>Administrativa:</t>
        </r>
        <r>
          <rPr>
            <sz val="9"/>
            <color indexed="81"/>
            <rFont val="Tahoma"/>
            <family val="2"/>
          </rPr>
          <t xml:space="preserve">
</t>
        </r>
        <r>
          <rPr>
            <sz val="12"/>
            <color indexed="81"/>
            <rFont val="Tahoma"/>
            <family val="2"/>
          </rPr>
          <t xml:space="preserve">1. Segunda  Convocatoria  No. 248 y 303
2. Base de datos posibles elegibles
3. Caracterizacion 
4. Presupuestos 
</t>
        </r>
      </text>
    </comment>
    <comment ref="AF15" authorId="0" shapeId="0">
      <text>
        <r>
          <rPr>
            <b/>
            <sz val="9"/>
            <color indexed="81"/>
            <rFont val="Tahoma"/>
            <family val="2"/>
          </rPr>
          <t>Administrativa:</t>
        </r>
        <r>
          <rPr>
            <sz val="9"/>
            <color indexed="81"/>
            <rFont val="Tahoma"/>
            <family val="2"/>
          </rPr>
          <t xml:space="preserve">
</t>
        </r>
      </text>
    </comment>
    <comment ref="AM15" authorId="0" shapeId="0">
      <text>
        <r>
          <rPr>
            <b/>
            <sz val="9"/>
            <color indexed="81"/>
            <rFont val="Tahoma"/>
            <family val="2"/>
          </rPr>
          <t>Administrativa:</t>
        </r>
        <r>
          <rPr>
            <sz val="9"/>
            <color indexed="81"/>
            <rFont val="Tahoma"/>
            <family val="2"/>
          </rPr>
          <t xml:space="preserve">
</t>
        </r>
        <r>
          <rPr>
            <sz val="12"/>
            <color indexed="81"/>
            <rFont val="Tahoma"/>
            <family val="2"/>
          </rPr>
          <t xml:space="preserve">
 - Cuantos en Selección: 
     1. Resolución de convocatora.</t>
        </r>
        <r>
          <rPr>
            <b/>
            <sz val="12"/>
            <color indexed="81"/>
            <rFont val="Tahoma"/>
            <family val="2"/>
          </rPr>
          <t xml:space="preserve"> (1.43)</t>
        </r>
        <r>
          <rPr>
            <sz val="12"/>
            <color indexed="81"/>
            <rFont val="Tahoma"/>
            <family val="2"/>
          </rPr>
          <t xml:space="preserve">
     2. Base de datos de inscritos y seleccionados firmada  por el subdirector  </t>
        </r>
        <r>
          <rPr>
            <b/>
            <sz val="12"/>
            <color indexed="81"/>
            <rFont val="Tahoma"/>
            <family val="2"/>
          </rPr>
          <t>(1.43)</t>
        </r>
        <r>
          <rPr>
            <sz val="12"/>
            <color indexed="81"/>
            <rFont val="Tahoma"/>
            <family val="2"/>
          </rPr>
          <t xml:space="preserve">
- Cuantos en Formulación: 
      3. Caracterización  del proyecto</t>
        </r>
        <r>
          <rPr>
            <b/>
            <sz val="12"/>
            <color indexed="81"/>
            <rFont val="Tahoma"/>
            <family val="2"/>
          </rPr>
          <t xml:space="preserve"> (1.43)</t>
        </r>
        <r>
          <rPr>
            <sz val="12"/>
            <color indexed="81"/>
            <rFont val="Tahoma"/>
            <family val="2"/>
          </rPr>
          <t xml:space="preserve">
      4. Estudios previos de la licitación (Conveniencia y oportunidad)</t>
        </r>
        <r>
          <rPr>
            <b/>
            <sz val="12"/>
            <color indexed="81"/>
            <rFont val="Tahoma"/>
            <family val="2"/>
          </rPr>
          <t>(1.43)</t>
        </r>
        <r>
          <rPr>
            <sz val="12"/>
            <color indexed="81"/>
            <rFont val="Tahoma"/>
            <family val="2"/>
          </rPr>
          <t xml:space="preserve">
      5. Adjudicación (Resolución)</t>
        </r>
        <r>
          <rPr>
            <b/>
            <sz val="12"/>
            <color indexed="81"/>
            <rFont val="Tahoma"/>
            <family val="2"/>
          </rPr>
          <t>(1.43)</t>
        </r>
        <r>
          <rPr>
            <sz val="12"/>
            <color indexed="81"/>
            <rFont val="Tahoma"/>
            <family val="2"/>
          </rPr>
          <t xml:space="preserve">
 - Ejecución del Proyecto:
      6. Acta de avance de interventoria</t>
        </r>
        <r>
          <rPr>
            <b/>
            <sz val="12"/>
            <color indexed="81"/>
            <rFont val="Tahoma"/>
            <family val="2"/>
          </rPr>
          <t>.(1.43)</t>
        </r>
        <r>
          <rPr>
            <sz val="12"/>
            <color indexed="81"/>
            <rFont val="Tahoma"/>
            <family val="2"/>
          </rPr>
          <t xml:space="preserve">
      7. Actas  de entrega  de mejoras.</t>
        </r>
      </text>
    </comment>
    <comment ref="AS15" authorId="0" shapeId="0">
      <text>
        <r>
          <rPr>
            <b/>
            <sz val="9"/>
            <color indexed="81"/>
            <rFont val="Tahoma"/>
            <family val="2"/>
          </rPr>
          <t>Administrativa:</t>
        </r>
        <r>
          <rPr>
            <sz val="9"/>
            <color indexed="81"/>
            <rFont val="Tahoma"/>
            <family val="2"/>
          </rPr>
          <t xml:space="preserve">
Corresponda a la VIGENCIA FUTURAS POR ACUERDO 086 MEJORAMIENTO DE VIVIENDA URBANA POR 525. 273
Se incluyen 14.678.454  del ppto 2018  que los ausme el invisbu por adicion de tiempo al constructor se adiciona la interventoria. </t>
        </r>
      </text>
    </comment>
    <comment ref="AM16" authorId="0" shapeId="0">
      <text>
        <r>
          <rPr>
            <b/>
            <sz val="9"/>
            <color indexed="81"/>
            <rFont val="Tahoma"/>
            <family val="2"/>
          </rPr>
          <t>Administrativa:</t>
        </r>
        <r>
          <rPr>
            <sz val="9"/>
            <color indexed="81"/>
            <rFont val="Tahoma"/>
            <family val="2"/>
          </rPr>
          <t xml:space="preserve">
 - Cuantos en Selección: 
     1. Resolución de convocatora.
     2. Base de datos de inscritos y seleccionados firmada  por el subdirector 
- Cuantos en Formulación: 
      3. Caracterización  del proyecto
      4. Estudios previos de la licitación (Conveniencia y oportunidad)
      5. Adjudicación (Resolución)
 - Ejecución del Proyecto:
      6. Acta de avance de interventoria.
      7. Actas  de entrega  de mejoras.</t>
        </r>
      </text>
    </comment>
    <comment ref="N17" authorId="0" shapeId="0">
      <text>
        <r>
          <rPr>
            <b/>
            <sz val="9"/>
            <color indexed="81"/>
            <rFont val="Tahoma"/>
            <family val="2"/>
          </rPr>
          <t>Administrativa:</t>
        </r>
        <r>
          <rPr>
            <sz val="9"/>
            <color indexed="81"/>
            <rFont val="Tahoma"/>
            <family val="2"/>
          </rPr>
          <t xml:space="preserve">
CAIV: CENTRO ATENCIÓN INTEGRAL A LAS VICTIMAS. 132
EN OFICINAS DE INVISBU: 314 CHARLAS INFORMATIVAS SOBRE VIVIENDA </t>
        </r>
      </text>
    </comment>
    <comment ref="Z18" authorId="0" shapeId="0">
      <text>
        <r>
          <rPr>
            <b/>
            <sz val="9"/>
            <color indexed="81"/>
            <rFont val="Tahoma"/>
            <family val="2"/>
          </rPr>
          <t>Administrativa:</t>
        </r>
        <r>
          <rPr>
            <sz val="9"/>
            <color indexed="81"/>
            <rFont val="Tahoma"/>
            <family val="2"/>
          </rPr>
          <t xml:space="preserve">
Certificacion de Planeación (1%)</t>
        </r>
      </text>
    </comment>
    <comment ref="AM18" authorId="0" shapeId="0">
      <text>
        <r>
          <rPr>
            <b/>
            <sz val="9"/>
            <color indexed="81"/>
            <rFont val="Tahoma"/>
            <family val="2"/>
          </rPr>
          <t>Administrativa:</t>
        </r>
        <r>
          <rPr>
            <sz val="9"/>
            <color indexed="81"/>
            <rFont val="Tahoma"/>
            <family val="2"/>
          </rPr>
          <t xml:space="preserve">
1. Dadep - Datos de posibles beneficiarios-verificación VUR - IGAC.  (1%) (listo)
2. Certificacion de Planeación (1%)
3. Acto Administrativo (1%)
4. Registro oficina instrumentos publicos (2%)</t>
        </r>
      </text>
    </comment>
    <comment ref="AM19" authorId="0" shapeId="0">
      <text>
        <r>
          <rPr>
            <b/>
            <sz val="9"/>
            <color indexed="81"/>
            <rFont val="Tahoma"/>
            <family val="2"/>
          </rPr>
          <t xml:space="preserve">Administrativa:
</t>
        </r>
        <r>
          <rPr>
            <sz val="9"/>
            <color indexed="81"/>
            <rFont val="Tahoma"/>
            <family val="2"/>
          </rPr>
          <t xml:space="preserve">
0. IDENTIFICACIÓN PREDIAL  Y   ESTUDIOS DE TITULOS
1. DISEÑO
2. LICENCIAMIETNO
</t>
        </r>
      </text>
    </comment>
    <comment ref="P20" authorId="0" shapeId="0">
      <text>
        <r>
          <rPr>
            <b/>
            <sz val="9"/>
            <color indexed="81"/>
            <rFont val="Tahoma"/>
            <family val="2"/>
          </rPr>
          <t>Administrativa:</t>
        </r>
        <r>
          <rPr>
            <sz val="9"/>
            <color indexed="81"/>
            <rFont val="Tahoma"/>
            <family val="2"/>
          </rPr>
          <t xml:space="preserve">
TALUDES CAMPO MADRID 
APUNTA AL BENEFICIO DEL BIBILITECA Y CDI  QUE ESE ESTA CONSTRUYENDO </t>
        </r>
      </text>
    </comment>
    <comment ref="V20" authorId="0" shapeId="0">
      <text>
        <r>
          <rPr>
            <b/>
            <sz val="9"/>
            <color indexed="81"/>
            <rFont val="Tahoma"/>
            <family val="2"/>
          </rPr>
          <t xml:space="preserve">Administrativa:
PROYECTO LA INMACULADA 1620 MGA.
PROYECTO ESTA PARA DESARROLALR ASI:
FASE1: 2018: MITIGACIÓN 270 (evidencia mayo 2018) </t>
        </r>
        <r>
          <rPr>
            <sz val="9"/>
            <color indexed="81"/>
            <rFont val="Tahoma"/>
            <family val="2"/>
          </rPr>
          <t xml:space="preserve">A LA CANCHA LA INMACULADA QUE SE ADJUDICA EN MESES PROXIMOS </t>
        </r>
        <r>
          <rPr>
            <b/>
            <sz val="9"/>
            <color indexed="81"/>
            <rFont val="Tahoma"/>
            <family val="2"/>
          </rPr>
          <t xml:space="preserve">
</t>
        </r>
        <r>
          <rPr>
            <sz val="9"/>
            <color indexed="81"/>
            <rFont val="Tahoma"/>
            <family val="2"/>
          </rPr>
          <t xml:space="preserve">
FASE2: 2018: MITIGACIÓN 270   BENEFICIA AL CUARTO DE ASEA LA INMACULADA
FASE5: 2018: MITIGACIÓN 270  BENEFICIA AL COLEGIO  DE LA INMACULADA QUE ESTA EN PROCESO  DE CONSTRUCCION.
FASE3:2019: RESERVAS 405
FASE4:2019: RESERVAS 405
 </t>
        </r>
        <r>
          <rPr>
            <b/>
            <sz val="9"/>
            <color indexed="81"/>
            <rFont val="Tahoma"/>
            <family val="2"/>
          </rPr>
          <t xml:space="preserve">
 </t>
        </r>
        <r>
          <rPr>
            <sz val="9"/>
            <color indexed="81"/>
            <rFont val="Tahoma"/>
            <family val="2"/>
          </rPr>
          <t xml:space="preserve">
</t>
        </r>
      </text>
    </comment>
    <comment ref="X20" authorId="0" shapeId="0">
      <text>
        <r>
          <rPr>
            <b/>
            <sz val="9"/>
            <color indexed="81"/>
            <rFont val="Tahoma"/>
            <family val="2"/>
          </rPr>
          <t>Administrativa:</t>
        </r>
        <r>
          <rPr>
            <sz val="9"/>
            <color indexed="81"/>
            <rFont val="Tahoma"/>
            <family val="2"/>
          </rPr>
          <t xml:space="preserve">
</t>
        </r>
        <r>
          <rPr>
            <sz val="12"/>
            <color indexed="81"/>
            <rFont val="Tahoma"/>
            <family val="2"/>
          </rPr>
          <t xml:space="preserve">Escenario deportivo para lLA INMACULADA (810 MGA) </t>
        </r>
      </text>
    </comment>
    <comment ref="Z20" authorId="0" shapeId="0">
      <text>
        <r>
          <rPr>
            <b/>
            <sz val="9"/>
            <color indexed="81"/>
            <rFont val="Tahoma"/>
            <family val="2"/>
          </rPr>
          <t xml:space="preserve">Administrativa:
</t>
        </r>
        <r>
          <rPr>
            <sz val="9"/>
            <color indexed="81"/>
            <rFont val="Tahoma"/>
            <family val="2"/>
          </rPr>
          <t xml:space="preserve">
 ROYECTO LA INMACULADA 1620 MGA.
PROYECTO ESTA PARA DESARROLALR ASI:
FASE1: 2018: MITIGACIÓN 270 (Evidencia mayo 2018)
</t>
        </r>
        <r>
          <rPr>
            <b/>
            <sz val="9"/>
            <color indexed="81"/>
            <rFont val="Tahoma"/>
            <family val="2"/>
          </rPr>
          <t>FASE2: 2018: MITIGACIÓN 270 (Evidencia julio 2018) BENEFICIA AL CUARTO DE ASEO INMACULADA</t>
        </r>
        <r>
          <rPr>
            <sz val="9"/>
            <color indexed="81"/>
            <rFont val="Tahoma"/>
            <family val="2"/>
          </rPr>
          <t xml:space="preserve">
FASE5: 2018: MITIGACIÓN 270
FASE3:2019: RESERVAS 405
FASE4:2019: RESERVAS 405
CONSTRUCCION DE LA CANCHA CAMPO MADRID </t>
        </r>
        <r>
          <rPr>
            <b/>
            <sz val="9"/>
            <color indexed="81"/>
            <rFont val="Tahoma"/>
            <family val="2"/>
          </rPr>
          <t>(1348)</t>
        </r>
      </text>
    </comment>
    <comment ref="AH20" authorId="0" shapeId="0">
      <text>
        <r>
          <rPr>
            <b/>
            <sz val="9"/>
            <color indexed="81"/>
            <rFont val="Tahoma"/>
            <family val="2"/>
          </rPr>
          <t>Administrativa:</t>
        </r>
        <r>
          <rPr>
            <sz val="9"/>
            <color indexed="81"/>
            <rFont val="Tahoma"/>
            <family val="2"/>
          </rPr>
          <t xml:space="preserve">
</t>
        </r>
        <r>
          <rPr>
            <sz val="12"/>
            <color indexed="81"/>
            <rFont val="Tahoma"/>
            <family val="2"/>
          </rPr>
          <t xml:space="preserve">PROYECTO LA INMACULADA 1620 MGA.
PROYECTO ESTA PARA DESARROLALR ASI:
FASE1: 2018: MITIGACIÓN 270 (evidencia mayo 2018) A LA CANCHA LA INMACULADA QUE SE ADJUDICA EN MESES PROXIMOS 
FASE2: 2018: MITIGACIÓN 270   BENEFICIA AL CUARTO DE ASEA LA INMACULADA
FASE5: 2018: MITIGACIÓN 270  BENEFICIA AL COLEGIO  DE LA INMACULADA QUE ESTA EN PROCESO  DE CONSTRUCCION.
</t>
        </r>
        <r>
          <rPr>
            <b/>
            <sz val="12"/>
            <color indexed="81"/>
            <rFont val="Tahoma"/>
            <family val="2"/>
          </rPr>
          <t xml:space="preserve">FASE3 y FASE 4 :2018 : personas BENEFICIADAS 405 RESERVAS  evidencia contrato No.xxxxx VER  MGA con 1620 familias
</t>
        </r>
        <r>
          <rPr>
            <sz val="12"/>
            <color indexed="81"/>
            <rFont val="Tahoma"/>
            <family val="2"/>
          </rPr>
          <t xml:space="preserve">
FASE3 y FASE 4 :2019 : 405</t>
        </r>
      </text>
    </comment>
    <comment ref="AI20" authorId="0" shapeId="0">
      <text>
        <r>
          <rPr>
            <b/>
            <sz val="9"/>
            <color indexed="81"/>
            <rFont val="Tahoma"/>
            <family val="2"/>
          </rPr>
          <t>Administrativa:</t>
        </r>
        <r>
          <rPr>
            <sz val="9"/>
            <color indexed="81"/>
            <rFont val="Tahoma"/>
            <family val="2"/>
          </rPr>
          <t xml:space="preserve">
AJUSTADO
</t>
        </r>
      </text>
    </comment>
    <comment ref="AJ20" authorId="2" shapeId="0">
      <text>
        <r>
          <rPr>
            <b/>
            <sz val="9"/>
            <color indexed="81"/>
            <rFont val="Tahoma"/>
            <family val="2"/>
          </rPr>
          <t>ROQUE ARENAS:
proyecto de centralidad comunitaria</t>
        </r>
      </text>
    </comment>
    <comment ref="AM20" authorId="0" shapeId="0">
      <text>
        <r>
          <rPr>
            <b/>
            <sz val="9"/>
            <color indexed="81"/>
            <rFont val="Tahoma"/>
            <family val="2"/>
          </rPr>
          <t xml:space="preserve">Administrativa:
</t>
        </r>
        <r>
          <rPr>
            <sz val="9"/>
            <color indexed="81"/>
            <rFont val="Tahoma"/>
            <family val="2"/>
          </rPr>
          <t xml:space="preserve">
1. Especificar el No. De familia. Benifeficiadas con el proyecto. (
Ver lo que se monto el proyecto MGA.
Evidencia se Entrega  Resolución de   ADJUDICACIÓN DE LA OBRA .
</t>
        </r>
      </text>
    </comment>
    <comment ref="AR20" authorId="0" shapeId="0">
      <text>
        <r>
          <rPr>
            <b/>
            <sz val="9"/>
            <color indexed="81"/>
            <rFont val="Tahoma"/>
            <family val="2"/>
          </rPr>
          <t>Administrativa:</t>
        </r>
        <r>
          <rPr>
            <sz val="9"/>
            <color indexed="81"/>
            <rFont val="Tahoma"/>
            <family val="2"/>
          </rPr>
          <t xml:space="preserve">
Los recursos por SGP 2018   en presupuesto estan por 1.438.817.206
En Abril hubo adición ptal por 3.171.752.867  y se trabajaron vigencias 
Los 783.474.503 corresponde a la diferencia con el ppto real  
</t>
        </r>
      </text>
    </comment>
    <comment ref="AS20" authorId="0" shapeId="0">
      <text>
        <r>
          <rPr>
            <b/>
            <sz val="9"/>
            <color indexed="81"/>
            <rFont val="Tahoma"/>
            <family val="2"/>
          </rPr>
          <t>Administrativa:</t>
        </r>
        <r>
          <rPr>
            <sz val="9"/>
            <color indexed="81"/>
            <rFont val="Tahoma"/>
            <family val="2"/>
          </rPr>
          <t xml:space="preserve">
VIGENCIA FUTURAS POR ACUERDO No. 062 2017  CORRESPONDE A LA OBRA DE TALUDES  CAMPO MADRID POR 578. 005</t>
        </r>
      </text>
    </comment>
    <comment ref="AT20" authorId="0" shapeId="0">
      <text>
        <r>
          <rPr>
            <b/>
            <sz val="9"/>
            <color indexed="81"/>
            <rFont val="Tahoma"/>
            <family val="2"/>
          </rPr>
          <t>Administrativa:</t>
        </r>
        <r>
          <rPr>
            <sz val="9"/>
            <color indexed="81"/>
            <rFont val="Tahoma"/>
            <family val="2"/>
          </rPr>
          <t xml:space="preserve">
Los recursos por SGP 2018   en presupuesto estan por 1.438.817.206</t>
        </r>
      </text>
    </comment>
    <comment ref="BA20" authorId="0" shapeId="0">
      <text>
        <r>
          <rPr>
            <b/>
            <sz val="9"/>
            <color indexed="81"/>
            <rFont val="Tahoma"/>
            <family val="2"/>
          </rPr>
          <t>Administrativa:</t>
        </r>
        <r>
          <rPr>
            <sz val="9"/>
            <color indexed="81"/>
            <rFont val="Tahoma"/>
            <family val="2"/>
          </rPr>
          <t xml:space="preserve">
547.786.231 ya esta ejecutado pero toca incluirlo cuando se tenga alguna Logro en el año de infraestructura. </t>
        </r>
      </text>
    </comment>
    <comment ref="P21" authorId="0" shapeId="0">
      <text>
        <r>
          <rPr>
            <b/>
            <sz val="9"/>
            <color indexed="81"/>
            <rFont val="Tahoma"/>
            <family val="2"/>
          </rPr>
          <t>Administrativa:</t>
        </r>
        <r>
          <rPr>
            <sz val="9"/>
            <color indexed="81"/>
            <rFont val="Tahoma"/>
            <family val="2"/>
          </rPr>
          <t xml:space="preserve">
Muro Bucaros</t>
        </r>
      </text>
    </comment>
    <comment ref="T21" authorId="0" shapeId="0">
      <text>
        <r>
          <rPr>
            <b/>
            <sz val="9"/>
            <color indexed="81"/>
            <rFont val="Tahoma"/>
            <family val="2"/>
          </rPr>
          <t>Administrativa:</t>
        </r>
        <r>
          <rPr>
            <sz val="9"/>
            <color indexed="81"/>
            <rFont val="Tahoma"/>
            <family val="2"/>
          </rPr>
          <t xml:space="preserve">
Muro Bucaros</t>
        </r>
      </text>
    </comment>
    <comment ref="X21" authorId="0" shapeId="0">
      <text>
        <r>
          <rPr>
            <b/>
            <sz val="9"/>
            <color indexed="81"/>
            <rFont val="Tahoma"/>
            <family val="2"/>
          </rPr>
          <t>Administrativa:</t>
        </r>
        <r>
          <rPr>
            <sz val="9"/>
            <color indexed="81"/>
            <rFont val="Tahoma"/>
            <family val="2"/>
          </rPr>
          <t xml:space="preserve">
ciudadela CAFÉ  MADRID </t>
        </r>
      </text>
    </comment>
    <comment ref="AM21" authorId="0" shapeId="0">
      <text>
        <r>
          <rPr>
            <b/>
            <sz val="9"/>
            <color indexed="81"/>
            <rFont val="Tahoma"/>
            <family val="2"/>
          </rPr>
          <t xml:space="preserve">Administrativa:
cartas de autorizaciones </t>
        </r>
        <r>
          <rPr>
            <sz val="9"/>
            <color indexed="81"/>
            <rFont val="Tahoma"/>
            <family val="2"/>
          </rPr>
          <t xml:space="preserve">
Actas de entregas beneficiarios. Y el contrato de adjudicacion  con rp
 Para el cierre</t>
        </r>
      </text>
    </comment>
  </commentList>
</comments>
</file>

<file path=xl/sharedStrings.xml><?xml version="1.0" encoding="utf-8"?>
<sst xmlns="http://schemas.openxmlformats.org/spreadsheetml/2006/main" count="187" uniqueCount="132">
  <si>
    <t>INSTITUTO DE VIVIENDA DE INTERES SOCIAL Y REFORMA URBANA DE BUCARAMANGA - INVISBU</t>
  </si>
  <si>
    <t>F: 10.PO.DE</t>
  </si>
  <si>
    <t>SISTEMA INTEGRADO DE GESTION</t>
  </si>
  <si>
    <t>Version: 2.0</t>
  </si>
  <si>
    <t>SEGUIMIENTO - PLAN DE ACCION AÑO 2018</t>
  </si>
  <si>
    <t>Fecha: 21/Diciembre/2016</t>
  </si>
  <si>
    <t>AÑO</t>
  </si>
  <si>
    <t>FECHA DE CORTE</t>
  </si>
  <si>
    <t xml:space="preserve">Información  Base plan de Acción </t>
  </si>
  <si>
    <t>Información Recursos Financieros  (Cifras en Pesos COP)</t>
  </si>
  <si>
    <t>LINEA ESTRATEGICA</t>
  </si>
  <si>
    <t>PROGRAMA</t>
  </si>
  <si>
    <t>OBJETIVO DEL PROGRAMA</t>
  </si>
  <si>
    <t xml:space="preserve">ESTRATEGIAS PLAN DE DESARROLLO </t>
  </si>
  <si>
    <t>CUATRENIO</t>
  </si>
  <si>
    <t>No.</t>
  </si>
  <si>
    <t>INDICADOR</t>
  </si>
  <si>
    <t>META 2018</t>
  </si>
  <si>
    <t>LOGRO 2019</t>
  </si>
  <si>
    <t>FRECUENCIA</t>
  </si>
  <si>
    <t>RESPONSABLE</t>
  </si>
  <si>
    <t>PERIODO DE PLANIFICACION Y MEDICION (MENSUAL)</t>
  </si>
  <si>
    <t>AVANCE METAS</t>
  </si>
  <si>
    <t>ANALISIS</t>
  </si>
  <si>
    <t>EVIDENCIA</t>
  </si>
  <si>
    <t>NOTAS</t>
  </si>
  <si>
    <t xml:space="preserve">DETALLE RECURSOS PROGRAMADOS - 2018 </t>
  </si>
  <si>
    <t>RECURSOS PROGRAMADOS TOTALES -  ACTUAL</t>
  </si>
  <si>
    <t>RECURSOS EJECUTADOS RECURSOS PROPIOS</t>
  </si>
  <si>
    <t>DETALLE DE RECURSOS EJECUTADOS - 2018</t>
  </si>
  <si>
    <t xml:space="preserve">RECURSOS GESTIONADOS </t>
  </si>
  <si>
    <t>% EJECUTADO RECURSOS PROPIOS</t>
  </si>
  <si>
    <t>POR EJECUTAR</t>
  </si>
  <si>
    <t>MES 1</t>
  </si>
  <si>
    <t>MES 2</t>
  </si>
  <si>
    <t>MES 3</t>
  </si>
  <si>
    <t>MES 4</t>
  </si>
  <si>
    <t>MES 5</t>
  </si>
  <si>
    <t>MES 6</t>
  </si>
  <si>
    <t>MES 7</t>
  </si>
  <si>
    <t>MES 8</t>
  </si>
  <si>
    <t>MES 9</t>
  </si>
  <si>
    <t>MES 10</t>
  </si>
  <si>
    <t>MES 11</t>
  </si>
  <si>
    <t>MES 12</t>
  </si>
  <si>
    <t>LOGRO</t>
  </si>
  <si>
    <t>% CUMPLIMIENTO</t>
  </si>
  <si>
    <t>PLA</t>
  </si>
  <si>
    <t>RES</t>
  </si>
  <si>
    <t>FECHA:</t>
  </si>
  <si>
    <t>Rubros Pptales</t>
  </si>
  <si>
    <t>Recursos  Programados - Iniciales</t>
  </si>
  <si>
    <t xml:space="preserve">Recursos Vigencias  2017 </t>
  </si>
  <si>
    <t>Recursos SGP</t>
  </si>
  <si>
    <t xml:space="preserve">Recursos de Balances </t>
  </si>
  <si>
    <t>Transferencias municipales</t>
  </si>
  <si>
    <t>Transferencias Municipales</t>
  </si>
  <si>
    <t>SGP</t>
  </si>
  <si>
    <t>Recursos de Balances</t>
  </si>
  <si>
    <t>En Especie</t>
  </si>
  <si>
    <t>INCLUSIÓN SOCIAL</t>
  </si>
  <si>
    <t>CONSTRUYENDO MI HOGAR</t>
  </si>
  <si>
    <t>Continuar la provisión de soluciones de vivienda a las familias más vulnerables</t>
  </si>
  <si>
    <t>Asignar 850 subsidios complementarios a hogares que cuentan con subsidio nacional.</t>
  </si>
  <si>
    <t>Número de subsidios complementarios asignados a hogares que cuentan con subsidio nacional.</t>
  </si>
  <si>
    <t>Mensual</t>
  </si>
  <si>
    <t>Jefe Oficina Juridica</t>
  </si>
  <si>
    <t>Resoluión - RP</t>
  </si>
  <si>
    <t>23020102-23020105-23020106</t>
  </si>
  <si>
    <t>Habilitar 200 hectáreas para lotes urbanizables "20.000 hogares felices".</t>
  </si>
  <si>
    <t>Número de hectáreas para lotes urbanizables "20.000 Hogares felices".</t>
  </si>
  <si>
    <t>Subdirectora Tècnica</t>
  </si>
  <si>
    <t xml:space="preserve"> </t>
  </si>
  <si>
    <t>NA</t>
  </si>
  <si>
    <t>Entregar 1.000 soluciones de vivienda en cualquier modalidad.</t>
  </si>
  <si>
    <t>Número de soluciones de vivienda entregadas en cualquier modalidad.</t>
  </si>
  <si>
    <t>Subdirector Operativo</t>
  </si>
  <si>
    <t>Listado de escrituras - Que genera el cosntructor por P.A</t>
  </si>
  <si>
    <t>23020101-23020102-23020103-23020107</t>
  </si>
  <si>
    <t>Entregar 100 soluciones de vivienda para mujeres cabeza de familia.</t>
  </si>
  <si>
    <t>Número de soluciones de vivienda entregadas para mujeres cabeza de familia.</t>
  </si>
  <si>
    <t>Desarrollar 1 programa de acompañamiento a los usuarios que cumplan condiciones del programa "20.000 Hogares" en su proceso de urbanización.</t>
  </si>
  <si>
    <t>Número de programas implementados y manenidos de acompañamiento a los usuarios que cumplan condiciones del programa "20.000 Hogares" en su proceso de urbanización.</t>
  </si>
  <si>
    <t>Capacitaciónes</t>
  </si>
  <si>
    <t>MEJORANDO MI HOGAR</t>
  </si>
  <si>
    <t>Continuar con la provision de herramientas para el mejoramiento de las viviendas urbanas y rurales</t>
  </si>
  <si>
    <t>Realizar 200 mejoramientos de vivienda en la zona urbana (50% para población vulnerable).</t>
  </si>
  <si>
    <t>Porcentaje de avance en la selección, formulación y ejecución de mejoramientos de vivienda en la zona urbana.</t>
  </si>
  <si>
    <t xml:space="preserve"> Cuantos en Selección: 
     1. Resolución de convocatora. (1.43)
     2. Base de datos de inscritos y seleccionados firmada  por el subdirector  (1.43)
- Cuantos en Formulación: 
      3. Caracterización  del proyecto (1.43)
      4. Estudios previos de la licitación (Conveniencia y oportunidad)(1.43)
      5. Adjudicación (Resolución)(1.43)
 - Ejecución del Proyecto:
      6. Acta de avance de interventoria.
      7. Actas  de entrega  de mejoras.</t>
  </si>
  <si>
    <t xml:space="preserve">  Cuantos en Selección: (10%)+(40%) el 40%  apartir del mes de agosto ver acta alcaldia
     1. Resolución de convocatora. (1.43)+(5.71)
     2. Base de datos de inscritos y seleccionados firmada  por el subdirector  (1.43)+(5.71)
   - Cuantos en Formulación: 
      3. Caracterización  del proyecto (1.43)+(5.71)
      4. Estudios previos de la licitación (Conveniencia y oportunidad)(1.43)+(5.71)
      5. Adjudicación (Resolución)(1.43)+(5.71)
 - Ejecución del Proyecto:
      6. Acta de avance de interventoria. (1.43)
      7. Actas  de entrega  de mejoras.(1.43)</t>
  </si>
  <si>
    <t>23020101-23020107</t>
  </si>
  <si>
    <t>Realizar 150 mejoramientos de vivienda en la zona rural (50% para población vulnerable).</t>
  </si>
  <si>
    <t>Porcentaje de avance en la selección, formulación y ejecución de mejoramientos de vivienda en la zona rural.</t>
  </si>
  <si>
    <t xml:space="preserve"> 
 - Cuantos en Selección: 
     1. Resolución de convocatora.
     2. Base de datos de inscritos y seleccionados firmada  por el subdirector 
- Cuantos en Formulación: 
      3. Caracterización  del proyecto
      4. Estudios previos de la licitación (Conveniencia y oportunidad)
      5. Adjudicación (Resolución)
 - Ejecución del Proyecto:
      6. Acta de avance de interventoria.
      7. Actas  de entrega  de mejoras.</t>
  </si>
  <si>
    <t>FORMACION Y ACOMPAÑAMIENTO PARA MI HOGAR</t>
  </si>
  <si>
    <t>Generar estrategias, iniciativas y capacitaciones a la comunidad en temas relacionados con la vivienda de Interes Social</t>
  </si>
  <si>
    <t>Capacitar a 7.350 familias en temas relacionados con vivienda de interés social.</t>
  </si>
  <si>
    <t>Número de familias capacitadas en temas relacionados con vivienda de interés social.</t>
  </si>
  <si>
    <t xml:space="preserve">  Registro de asistencias a Capacitaciones en:
. CAIV - CENTRO ATENCIÓN INTEGRAL A LAS VICTIMAS. 
. OFICINAS DE INVISBU.
. CHARLAS INFORMATIVAS SOBRE VIVIENDA.</t>
  </si>
  <si>
    <t>23020102</t>
  </si>
  <si>
    <t>MEJORAMIENTO Y CONSOLIDACION DE LA CIUDAD CONSTRUIDA</t>
  </si>
  <si>
    <t>Construir un modelo de intervención participativa para el mejoramiento integral de barrios y viviendas en las comunas y los corregimientos</t>
  </si>
  <si>
    <t>Titular 150 predios fiscales.</t>
  </si>
  <si>
    <t>Porcentaje de avance en la titulación de predios fiscales.</t>
  </si>
  <si>
    <t xml:space="preserve"> 1. Dadep - Datos de posibles beneficiarios-verificación VUR - IGAC.  (1%) - Listo en febrero
2. Certificacion de Planeación (1%) - Listo en julio
3. Acto Administrativo (1%)- listo en dic
4. Registro oficina instrumentos publicos (2%) - pendiente en el 2019</t>
  </si>
  <si>
    <t>23020104</t>
  </si>
  <si>
    <t>Diseñar y licenciar 1 proyecto de renovación urbana.</t>
  </si>
  <si>
    <t>Porcentaje de avance en el diseño y el licenciamiento del proyecto de renovación urbana.</t>
  </si>
  <si>
    <t>0. IDENTIFICACIÓN PREDIAL  Y   ESTUDIOS DE TITULOS
1. DISEÑO
2. LICENCIAMIETNO</t>
  </si>
  <si>
    <t>Beneficiar 5.000 familias con proyectos de infraestructura social.</t>
  </si>
  <si>
    <t>Número de familias beneficiadas con proyectos de infraestructura social.</t>
  </si>
  <si>
    <t xml:space="preserve">Evidencia: 
Resolución de adjudicacion.
Rp de la adjudicacion.
Nombre del Proyecto  
MGA 
Especificar el  No. De familia. Benifeficiadas según MGA
</t>
  </si>
  <si>
    <t>23020101-230101-230102-23020107</t>
  </si>
  <si>
    <t>Beneficiar 3.000 vivienda con el proyecto casa de colores.</t>
  </si>
  <si>
    <t>Número de viviendas beneficiadas con el proyecto casa de colores.</t>
  </si>
  <si>
    <t xml:space="preserve">1 . Resolución de adjudicacion con RP y 
2. Cartas de autorizaciones o Actas de entregas a beneficiarios correspondiente al proyecto adjudicado
</t>
  </si>
  <si>
    <t>23020101-23020102-23020107</t>
  </si>
  <si>
    <t xml:space="preserve">                   PORCENTAJE DE CUMPLIMIENTO EN METAS</t>
  </si>
  <si>
    <t>TOTALES RECURSOS</t>
  </si>
  <si>
    <t>RESUMEN DE INVERSION POR PROGRAMAS -2018</t>
  </si>
  <si>
    <t xml:space="preserve">PROGRAMAS </t>
  </si>
  <si>
    <t>PRESUPUESTADO</t>
  </si>
  <si>
    <t>EJECUTADO</t>
  </si>
  <si>
    <t>%EJE   LV</t>
  </si>
  <si>
    <t>Construyendo mi hogar</t>
  </si>
  <si>
    <t xml:space="preserve">Mejorando de mi hogar </t>
  </si>
  <si>
    <t xml:space="preserve">Formación y acompañamientro para mi hogar </t>
  </si>
  <si>
    <t>Mejoramiento y Consolidación de la Ciudad Construida</t>
  </si>
  <si>
    <t xml:space="preserve">TOTAL </t>
  </si>
  <si>
    <t xml:space="preserve">PRESUPUESTO 2018 </t>
  </si>
  <si>
    <t>Plan de trabajo  2018</t>
  </si>
  <si>
    <t>DIFERENCIA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</si>
</sst>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164" formatCode="&quot;$&quot;\ #,##0"/>
    <numFmt numFmtId="165" formatCode="_-* #,##0.00_-;\-* #,##0.00_-;_-* &quot;-&quot;??_-;_-@_-"/>
    <numFmt numFmtId="166" formatCode="_(* #,##0_);_(* \(#,##0\);_(* &quot;-&quot;??_);_(@_)"/>
    <numFmt numFmtId="167" formatCode="0.0%"/>
    <numFmt numFmtId="168" formatCode="[$-C0A]d\-mmm\-yy;@"/>
    <numFmt numFmtId="169" formatCode="0.000%"/>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0"/>
      <color theme="1"/>
      <name val="Calibri"/>
      <family val="2"/>
      <scheme val="minor"/>
    </font>
    <font>
      <b/>
      <sz val="14"/>
      <color theme="1"/>
      <name val="Calibri"/>
      <family val="2"/>
      <scheme val="minor"/>
    </font>
    <font>
      <b/>
      <sz val="12"/>
      <color theme="0"/>
      <name val="Calibri"/>
      <family val="2"/>
      <scheme val="minor"/>
    </font>
    <font>
      <b/>
      <sz val="8"/>
      <color theme="1"/>
      <name val="Calibri"/>
      <family val="2"/>
      <scheme val="minor"/>
    </font>
    <font>
      <b/>
      <sz val="10"/>
      <name val="Calibri"/>
      <family val="2"/>
      <scheme val="minor"/>
    </font>
    <font>
      <b/>
      <sz val="12"/>
      <color theme="1"/>
      <name val="Calibri"/>
      <family val="2"/>
      <scheme val="minor"/>
    </font>
    <font>
      <b/>
      <sz val="12"/>
      <name val="Calibri"/>
      <family val="2"/>
      <scheme val="minor"/>
    </font>
    <font>
      <b/>
      <sz val="9"/>
      <name val="Calibri"/>
      <family val="2"/>
      <scheme val="minor"/>
    </font>
    <font>
      <b/>
      <sz val="11"/>
      <name val="Calibri"/>
      <family val="2"/>
      <scheme val="minor"/>
    </font>
    <font>
      <b/>
      <sz val="20"/>
      <name val="Calibri"/>
      <family val="2"/>
      <scheme val="minor"/>
    </font>
    <font>
      <b/>
      <sz val="20"/>
      <color theme="1"/>
      <name val="Calibri"/>
      <family val="2"/>
      <scheme val="minor"/>
    </font>
    <font>
      <sz val="10"/>
      <color indexed="8"/>
      <name val="Calibri"/>
      <family val="2"/>
      <scheme val="minor"/>
    </font>
    <font>
      <b/>
      <sz val="12"/>
      <color indexed="8"/>
      <name val="Calibri"/>
      <family val="2"/>
      <scheme val="minor"/>
    </font>
    <font>
      <b/>
      <sz val="8"/>
      <color indexed="8"/>
      <name val="Calibri"/>
      <family val="2"/>
      <scheme val="minor"/>
    </font>
    <font>
      <b/>
      <sz val="11"/>
      <color indexed="8"/>
      <name val="Calibri"/>
      <family val="2"/>
      <scheme val="minor"/>
    </font>
    <font>
      <sz val="12"/>
      <name val="Calibri"/>
      <family val="2"/>
      <scheme val="minor"/>
    </font>
    <font>
      <sz val="12"/>
      <name val="Arial Narrow"/>
      <family val="2"/>
    </font>
    <font>
      <sz val="12"/>
      <color rgb="FF0000FF"/>
      <name val="Arial Narrow"/>
      <family val="2"/>
    </font>
    <font>
      <sz val="12"/>
      <color rgb="FFFF0000"/>
      <name val="Arial Narrow"/>
      <family val="2"/>
    </font>
    <font>
      <b/>
      <sz val="12"/>
      <color rgb="FF00B050"/>
      <name val="Calibri"/>
      <family val="2"/>
      <scheme val="minor"/>
    </font>
    <font>
      <sz val="10"/>
      <name val="Calibri"/>
      <family val="2"/>
      <scheme val="minor"/>
    </font>
    <font>
      <b/>
      <sz val="8"/>
      <name val="Calibri"/>
      <family val="2"/>
      <scheme val="minor"/>
    </font>
    <font>
      <b/>
      <sz val="12"/>
      <color rgb="FF0000FF"/>
      <name val="Calibri"/>
      <family val="2"/>
      <scheme val="minor"/>
    </font>
    <font>
      <b/>
      <sz val="11"/>
      <color rgb="FF0070C0"/>
      <name val="Calibri"/>
      <family val="2"/>
      <scheme val="minor"/>
    </font>
    <font>
      <b/>
      <sz val="12"/>
      <color rgb="FFFF0000"/>
      <name val="Calibri"/>
      <family val="2"/>
      <scheme val="minor"/>
    </font>
    <font>
      <b/>
      <sz val="12"/>
      <color theme="3" tint="0.39997558519241921"/>
      <name val="Calibri"/>
      <family val="2"/>
      <scheme val="minor"/>
    </font>
    <font>
      <sz val="12"/>
      <color indexed="8"/>
      <name val="Calibri"/>
      <family val="2"/>
      <scheme val="minor"/>
    </font>
    <font>
      <sz val="12"/>
      <color theme="3" tint="0.39997558519241921"/>
      <name val="Arial Narrow"/>
      <family val="2"/>
    </font>
    <font>
      <b/>
      <sz val="20"/>
      <color theme="0"/>
      <name val="Calibri"/>
      <family val="2"/>
      <scheme val="minor"/>
    </font>
    <font>
      <b/>
      <sz val="10"/>
      <color theme="0"/>
      <name val="Calibri"/>
      <family val="2"/>
      <scheme val="minor"/>
    </font>
    <font>
      <b/>
      <sz val="20"/>
      <color rgb="FFFFC000"/>
      <name val="Calibri"/>
      <family val="2"/>
      <scheme val="minor"/>
    </font>
    <font>
      <b/>
      <sz val="24"/>
      <color theme="0"/>
      <name val="Calibri"/>
      <family val="2"/>
      <scheme val="minor"/>
    </font>
    <font>
      <b/>
      <sz val="26"/>
      <color theme="1"/>
      <name val="Calibri"/>
      <family val="2"/>
      <scheme val="minor"/>
    </font>
    <font>
      <b/>
      <sz val="26"/>
      <color rgb="FF00B050"/>
      <name val="Calibri"/>
      <family val="2"/>
      <scheme val="minor"/>
    </font>
    <font>
      <sz val="10"/>
      <name val="Arial Narrow"/>
      <family val="2"/>
    </font>
    <font>
      <b/>
      <sz val="16"/>
      <color theme="1"/>
      <name val="Calibri"/>
      <family val="2"/>
      <scheme val="minor"/>
    </font>
    <font>
      <b/>
      <sz val="9"/>
      <color indexed="81"/>
      <name val="Tahoma"/>
      <family val="2"/>
    </font>
    <font>
      <sz val="9"/>
      <color indexed="81"/>
      <name val="Tahoma"/>
      <family val="2"/>
    </font>
    <font>
      <sz val="12"/>
      <color indexed="81"/>
      <name val="Tahoma"/>
      <family val="2"/>
    </font>
    <font>
      <b/>
      <sz val="12"/>
      <color indexed="81"/>
      <name val="Tahoma"/>
      <family val="2"/>
    </font>
  </fonts>
  <fills count="1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DF3DB"/>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cellStyleXfs>
  <cellXfs count="165">
    <xf numFmtId="0" fontId="0" fillId="0" borderId="0" xfId="0"/>
    <xf numFmtId="0" fontId="5" fillId="2" borderId="0" xfId="2" applyFont="1" applyFill="1" applyAlignment="1">
      <alignment horizontal="center" vertical="center"/>
    </xf>
    <xf numFmtId="0" fontId="5" fillId="2" borderId="1" xfId="2" applyFont="1" applyFill="1" applyBorder="1" applyAlignment="1">
      <alignment vertical="center"/>
    </xf>
    <xf numFmtId="0" fontId="5" fillId="2" borderId="2" xfId="2" applyFont="1" applyFill="1" applyBorder="1" applyAlignment="1">
      <alignment horizontal="center" vertical="center"/>
    </xf>
    <xf numFmtId="0" fontId="6" fillId="2" borderId="2"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4" xfId="2" applyFont="1" applyFill="1" applyBorder="1" applyAlignment="1">
      <alignment vertical="center"/>
    </xf>
    <xf numFmtId="0" fontId="5" fillId="2" borderId="0" xfId="2" applyFont="1" applyFill="1" applyBorder="1" applyAlignment="1">
      <alignment horizontal="center" vertical="center"/>
    </xf>
    <xf numFmtId="0" fontId="6" fillId="2" borderId="0" xfId="2" applyFont="1" applyFill="1" applyBorder="1" applyAlignment="1">
      <alignment horizontal="center" vertical="center"/>
    </xf>
    <xf numFmtId="10" fontId="5" fillId="2" borderId="0" xfId="2" applyNumberFormat="1" applyFont="1" applyFill="1" applyBorder="1" applyAlignment="1">
      <alignment horizontal="center" vertical="center"/>
    </xf>
    <xf numFmtId="0" fontId="5" fillId="2" borderId="5" xfId="2" applyFont="1" applyFill="1" applyBorder="1" applyAlignment="1">
      <alignment horizontal="center" vertical="center" wrapText="1"/>
    </xf>
    <xf numFmtId="0" fontId="5" fillId="2" borderId="6" xfId="2" applyFont="1" applyFill="1" applyBorder="1" applyAlignment="1">
      <alignment vertical="center"/>
    </xf>
    <xf numFmtId="0" fontId="5" fillId="2" borderId="7" xfId="2" applyFont="1" applyFill="1" applyBorder="1" applyAlignment="1">
      <alignment horizontal="center" vertical="center"/>
    </xf>
    <xf numFmtId="0" fontId="6" fillId="2" borderId="7" xfId="2" applyFont="1" applyFill="1" applyBorder="1" applyAlignment="1">
      <alignment horizontal="center" vertical="center"/>
    </xf>
    <xf numFmtId="10" fontId="5" fillId="2" borderId="7" xfId="2" applyNumberFormat="1" applyFont="1" applyFill="1" applyBorder="1" applyAlignment="1">
      <alignment horizontal="center" vertical="center"/>
    </xf>
    <xf numFmtId="0" fontId="5" fillId="2" borderId="8" xfId="2" applyFont="1" applyFill="1" applyBorder="1" applyAlignment="1">
      <alignment horizontal="center" vertical="center" wrapText="1"/>
    </xf>
    <xf numFmtId="0" fontId="7" fillId="3" borderId="9" xfId="2" applyFont="1" applyFill="1" applyBorder="1" applyAlignment="1">
      <alignment horizontal="center" vertical="center"/>
    </xf>
    <xf numFmtId="0" fontId="6" fillId="2" borderId="0" xfId="2" applyFont="1" applyFill="1" applyBorder="1" applyAlignment="1">
      <alignment horizontal="center" vertical="center"/>
    </xf>
    <xf numFmtId="0" fontId="8" fillId="2" borderId="0" xfId="2" applyFont="1" applyFill="1" applyBorder="1" applyAlignment="1">
      <alignment horizontal="center" vertical="center"/>
    </xf>
    <xf numFmtId="0" fontId="5" fillId="2" borderId="0" xfId="2" applyFont="1" applyFill="1" applyBorder="1" applyAlignment="1">
      <alignment horizontal="center" vertical="center" wrapText="1"/>
    </xf>
    <xf numFmtId="164" fontId="5" fillId="2" borderId="0" xfId="2" applyNumberFormat="1" applyFont="1" applyFill="1" applyBorder="1" applyAlignment="1">
      <alignment horizontal="center" vertical="center" wrapText="1"/>
    </xf>
    <xf numFmtId="164" fontId="5" fillId="2" borderId="0" xfId="2" applyNumberFormat="1" applyFont="1" applyFill="1" applyAlignment="1">
      <alignment horizontal="center" vertical="center"/>
    </xf>
    <xf numFmtId="10" fontId="5" fillId="2" borderId="0" xfId="2" applyNumberFormat="1" applyFont="1" applyFill="1" applyAlignment="1">
      <alignment horizontal="center" vertical="center"/>
    </xf>
    <xf numFmtId="0" fontId="7" fillId="3" borderId="10" xfId="2" applyFont="1" applyFill="1" applyBorder="1" applyAlignment="1">
      <alignment horizontal="center" vertical="center"/>
    </xf>
    <xf numFmtId="14" fontId="7" fillId="3" borderId="10" xfId="2" applyNumberFormat="1" applyFont="1" applyFill="1" applyBorder="1" applyAlignment="1">
      <alignment horizontal="center" vertical="center"/>
    </xf>
    <xf numFmtId="0" fontId="5" fillId="2" borderId="0" xfId="2" applyFont="1" applyFill="1" applyBorder="1" applyAlignment="1">
      <alignment horizontal="center" vertical="center"/>
    </xf>
    <xf numFmtId="0" fontId="9" fillId="4" borderId="9" xfId="2" applyFont="1" applyFill="1" applyBorder="1" applyAlignment="1">
      <alignment horizontal="center" vertical="center"/>
    </xf>
    <xf numFmtId="0" fontId="9" fillId="4" borderId="9" xfId="2" applyFont="1" applyFill="1" applyBorder="1" applyAlignment="1">
      <alignment horizontal="center" vertical="center" wrapText="1"/>
    </xf>
    <xf numFmtId="0" fontId="9" fillId="5" borderId="9" xfId="2" applyFont="1" applyFill="1" applyBorder="1" applyAlignment="1">
      <alignment horizontal="center" vertical="center" wrapText="1"/>
    </xf>
    <xf numFmtId="0" fontId="10" fillId="2" borderId="0" xfId="2" applyFont="1" applyFill="1" applyAlignment="1">
      <alignment horizontal="center" vertical="center"/>
    </xf>
    <xf numFmtId="0" fontId="11" fillId="4" borderId="9" xfId="2" applyFont="1" applyFill="1" applyBorder="1" applyAlignment="1" applyProtection="1">
      <alignment horizontal="center" vertical="center" wrapText="1"/>
      <protection locked="0"/>
    </xf>
    <xf numFmtId="166" fontId="11" fillId="4" borderId="9" xfId="3" applyNumberFormat="1" applyFont="1" applyFill="1" applyBorder="1" applyAlignment="1">
      <alignment horizontal="center" vertical="center" wrapText="1"/>
    </xf>
    <xf numFmtId="166" fontId="9" fillId="4" borderId="9" xfId="3" applyNumberFormat="1" applyFont="1" applyFill="1" applyBorder="1" applyAlignment="1">
      <alignment horizontal="center" vertical="center" textRotation="45" wrapText="1"/>
    </xf>
    <xf numFmtId="0" fontId="12" fillId="4" borderId="9" xfId="2" applyFont="1" applyFill="1" applyBorder="1" applyAlignment="1">
      <alignment horizontal="center" vertical="center"/>
    </xf>
    <xf numFmtId="0" fontId="13" fillId="4" borderId="9" xfId="2" applyFont="1" applyFill="1" applyBorder="1" applyAlignment="1">
      <alignment horizontal="center" vertical="center"/>
    </xf>
    <xf numFmtId="0" fontId="11" fillId="4" borderId="9" xfId="2" applyFont="1" applyFill="1" applyBorder="1" applyAlignment="1">
      <alignment horizontal="center" vertical="center" textRotation="90"/>
    </xf>
    <xf numFmtId="0" fontId="11" fillId="4" borderId="1" xfId="2" applyFont="1" applyFill="1" applyBorder="1" applyAlignment="1">
      <alignment horizontal="center" vertical="center"/>
    </xf>
    <xf numFmtId="0" fontId="11" fillId="4" borderId="11" xfId="2" applyFont="1" applyFill="1" applyBorder="1" applyAlignment="1">
      <alignment horizontal="center" vertical="center"/>
    </xf>
    <xf numFmtId="0" fontId="5" fillId="5" borderId="9" xfId="2" applyFont="1" applyFill="1" applyBorder="1" applyAlignment="1">
      <alignment horizontal="center" vertical="center" wrapText="1"/>
    </xf>
    <xf numFmtId="1" fontId="9" fillId="5" borderId="9" xfId="2" applyNumberFormat="1" applyFont="1" applyFill="1" applyBorder="1" applyAlignment="1">
      <alignment horizontal="center" vertical="center" wrapText="1"/>
    </xf>
    <xf numFmtId="10" fontId="9" fillId="5" borderId="9" xfId="2" applyNumberFormat="1" applyFont="1" applyFill="1" applyBorder="1" applyAlignment="1">
      <alignment horizontal="center" vertical="center" wrapText="1"/>
    </xf>
    <xf numFmtId="10" fontId="14" fillId="2" borderId="9" xfId="2" applyNumberFormat="1"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0" xfId="2" applyFont="1" applyFill="1" applyAlignment="1" applyProtection="1">
      <alignment horizontal="center" vertical="center" wrapText="1"/>
      <protection locked="0"/>
    </xf>
    <xf numFmtId="166" fontId="12" fillId="4" borderId="9" xfId="3" applyNumberFormat="1" applyFont="1" applyFill="1" applyBorder="1" applyAlignment="1">
      <alignment horizontal="center" vertical="center" wrapText="1"/>
    </xf>
    <xf numFmtId="0" fontId="13" fillId="4" borderId="9" xfId="2" applyFont="1" applyFill="1" applyBorder="1" applyAlignment="1">
      <alignment horizontal="center" vertical="center"/>
    </xf>
    <xf numFmtId="167" fontId="13" fillId="4" borderId="9" xfId="2" applyNumberFormat="1" applyFont="1" applyFill="1" applyBorder="1" applyAlignment="1">
      <alignment horizontal="center" vertical="center"/>
    </xf>
    <xf numFmtId="0" fontId="11" fillId="4" borderId="4" xfId="2" applyFont="1" applyFill="1" applyBorder="1" applyAlignment="1">
      <alignment horizontal="center" vertical="center"/>
    </xf>
    <xf numFmtId="0" fontId="11" fillId="4" borderId="12" xfId="2" applyFont="1" applyFill="1" applyBorder="1" applyAlignment="1">
      <alignment horizontal="center" vertical="center"/>
    </xf>
    <xf numFmtId="166" fontId="12" fillId="4" borderId="9" xfId="3" applyNumberFormat="1" applyFont="1" applyFill="1" applyBorder="1" applyAlignment="1">
      <alignment horizontal="center" vertical="center" wrapText="1"/>
    </xf>
    <xf numFmtId="168" fontId="13" fillId="4" borderId="9" xfId="2" applyNumberFormat="1" applyFont="1" applyFill="1" applyBorder="1" applyAlignment="1">
      <alignment horizontal="center" vertical="center" wrapText="1"/>
    </xf>
    <xf numFmtId="0" fontId="11" fillId="4" borderId="6" xfId="2" applyFont="1" applyFill="1" applyBorder="1" applyAlignment="1">
      <alignment horizontal="center" vertical="center"/>
    </xf>
    <xf numFmtId="0" fontId="11" fillId="4" borderId="13" xfId="2" applyFont="1" applyFill="1" applyBorder="1" applyAlignment="1">
      <alignment horizontal="center" vertical="center"/>
    </xf>
    <xf numFmtId="1" fontId="9" fillId="5" borderId="9" xfId="2" applyNumberFormat="1" applyFont="1" applyFill="1" applyBorder="1" applyAlignment="1">
      <alignment horizontal="center" vertical="center" wrapText="1"/>
    </xf>
    <xf numFmtId="4" fontId="15" fillId="5" borderId="9" xfId="2" applyNumberFormat="1" applyFont="1" applyFill="1" applyBorder="1" applyAlignment="1">
      <alignment horizontal="center" vertical="center" textRotation="90" wrapText="1"/>
    </xf>
    <xf numFmtId="0" fontId="3" fillId="5" borderId="9" xfId="2" applyFont="1" applyFill="1" applyBorder="1" applyAlignment="1">
      <alignment horizontal="center" vertical="center" wrapText="1"/>
    </xf>
    <xf numFmtId="0" fontId="10" fillId="5" borderId="9" xfId="2" applyFont="1" applyFill="1" applyBorder="1" applyAlignment="1">
      <alignment horizontal="center" vertical="center" wrapText="1"/>
    </xf>
    <xf numFmtId="0" fontId="16" fillId="5" borderId="9" xfId="2" applyFont="1" applyFill="1" applyBorder="1" applyAlignment="1">
      <alignment horizontal="left" vertical="center" wrapText="1"/>
    </xf>
    <xf numFmtId="0" fontId="17" fillId="5" borderId="9" xfId="2" applyFont="1" applyFill="1" applyBorder="1" applyAlignment="1">
      <alignment horizontal="center" vertical="center" wrapText="1"/>
    </xf>
    <xf numFmtId="3" fontId="17" fillId="6" borderId="9" xfId="2" applyNumberFormat="1" applyFont="1" applyFill="1" applyBorder="1" applyAlignment="1">
      <alignment horizontal="center" vertical="center" wrapText="1"/>
    </xf>
    <xf numFmtId="3" fontId="17" fillId="5" borderId="9" xfId="2" applyNumberFormat="1" applyFont="1" applyFill="1" applyBorder="1" applyAlignment="1">
      <alignment horizontal="center" vertical="center" wrapText="1"/>
    </xf>
    <xf numFmtId="0" fontId="17" fillId="7" borderId="9" xfId="2" applyFont="1" applyFill="1" applyBorder="1" applyAlignment="1">
      <alignment horizontal="center" vertical="center" wrapText="1"/>
    </xf>
    <xf numFmtId="0" fontId="18" fillId="7" borderId="9" xfId="2" applyFont="1" applyFill="1" applyBorder="1" applyAlignment="1">
      <alignment horizontal="center" vertical="center" wrapText="1"/>
    </xf>
    <xf numFmtId="0" fontId="13" fillId="4" borderId="9" xfId="2" applyFont="1" applyFill="1" applyBorder="1" applyAlignment="1">
      <alignment horizontal="center" vertical="center" wrapText="1"/>
    </xf>
    <xf numFmtId="9" fontId="19" fillId="4" borderId="9" xfId="2" applyNumberFormat="1" applyFont="1" applyFill="1" applyBorder="1" applyAlignment="1">
      <alignment horizontal="center" vertical="center" wrapText="1"/>
    </xf>
    <xf numFmtId="0" fontId="2" fillId="2" borderId="9" xfId="2" applyFont="1" applyFill="1" applyBorder="1" applyAlignment="1">
      <alignment horizontal="center" vertical="center" wrapText="1"/>
    </xf>
    <xf numFmtId="0" fontId="20" fillId="2" borderId="14" xfId="2" applyFont="1" applyFill="1" applyBorder="1" applyAlignment="1">
      <alignment horizontal="left" vertical="center" wrapText="1"/>
    </xf>
    <xf numFmtId="0" fontId="20" fillId="2" borderId="15" xfId="2" applyFont="1" applyFill="1" applyBorder="1" applyAlignment="1">
      <alignment horizontal="left" vertical="center" wrapText="1"/>
    </xf>
    <xf numFmtId="0" fontId="7" fillId="2" borderId="9" xfId="2" applyFont="1" applyFill="1" applyBorder="1" applyAlignment="1">
      <alignment horizontal="center" vertical="center" wrapText="1"/>
    </xf>
    <xf numFmtId="0" fontId="9" fillId="5" borderId="9" xfId="2" applyFont="1" applyFill="1" applyBorder="1" applyAlignment="1">
      <alignment horizontal="center" vertical="center" wrapText="1"/>
    </xf>
    <xf numFmtId="164" fontId="21" fillId="8" borderId="9" xfId="2" applyNumberFormat="1" applyFont="1" applyFill="1" applyBorder="1" applyAlignment="1">
      <alignment horizontal="center" vertical="center"/>
    </xf>
    <xf numFmtId="164" fontId="22" fillId="8" borderId="9" xfId="2" applyNumberFormat="1" applyFont="1" applyFill="1" applyBorder="1" applyAlignment="1">
      <alignment horizontal="center" vertical="center"/>
    </xf>
    <xf numFmtId="164" fontId="23" fillId="8" borderId="9" xfId="2" applyNumberFormat="1" applyFont="1" applyFill="1" applyBorder="1" applyAlignment="1">
      <alignment horizontal="center" vertical="center"/>
    </xf>
    <xf numFmtId="164" fontId="11" fillId="8" borderId="9" xfId="2" applyNumberFormat="1" applyFont="1" applyFill="1" applyBorder="1" applyAlignment="1">
      <alignment horizontal="center" vertical="center" wrapText="1"/>
    </xf>
    <xf numFmtId="164" fontId="11" fillId="6" borderId="9" xfId="2" applyNumberFormat="1" applyFont="1" applyFill="1" applyBorder="1" applyAlignment="1">
      <alignment horizontal="center" vertical="center" wrapText="1"/>
    </xf>
    <xf numFmtId="164" fontId="24" fillId="9" borderId="9" xfId="2" applyNumberFormat="1" applyFont="1" applyFill="1" applyBorder="1" applyAlignment="1">
      <alignment horizontal="center" vertical="center"/>
    </xf>
    <xf numFmtId="164" fontId="11" fillId="7" borderId="9" xfId="2" applyNumberFormat="1" applyFont="1" applyFill="1" applyBorder="1" applyAlignment="1">
      <alignment horizontal="center" vertical="center" wrapText="1"/>
    </xf>
    <xf numFmtId="164" fontId="11" fillId="9" borderId="9" xfId="2" applyNumberFormat="1" applyFont="1" applyFill="1" applyBorder="1" applyAlignment="1">
      <alignment horizontal="center" vertical="center"/>
    </xf>
    <xf numFmtId="9" fontId="17" fillId="4" borderId="9" xfId="2" applyNumberFormat="1" applyFont="1" applyFill="1" applyBorder="1" applyAlignment="1">
      <alignment horizontal="center" vertical="center" wrapText="1"/>
    </xf>
    <xf numFmtId="6" fontId="15" fillId="2" borderId="9" xfId="2" applyNumberFormat="1" applyFont="1" applyFill="1" applyBorder="1" applyAlignment="1">
      <alignment horizontal="center" vertical="center"/>
    </xf>
    <xf numFmtId="0" fontId="10" fillId="10" borderId="0" xfId="2" applyFont="1" applyFill="1" applyAlignment="1">
      <alignment horizontal="center" vertical="center"/>
    </xf>
    <xf numFmtId="0" fontId="25" fillId="10" borderId="9" xfId="2" applyFont="1" applyFill="1" applyBorder="1" applyAlignment="1">
      <alignment horizontal="left" vertical="center" wrapText="1"/>
    </xf>
    <xf numFmtId="0" fontId="11" fillId="10" borderId="9" xfId="2" applyFont="1" applyFill="1" applyBorder="1" applyAlignment="1">
      <alignment horizontal="center" vertical="center" wrapText="1"/>
    </xf>
    <xf numFmtId="0" fontId="26" fillId="10" borderId="9" xfId="2" applyFont="1" applyFill="1" applyBorder="1" applyAlignment="1">
      <alignment horizontal="center" vertical="center" wrapText="1"/>
    </xf>
    <xf numFmtId="0" fontId="11" fillId="7" borderId="9" xfId="2" applyFont="1" applyFill="1" applyBorder="1" applyAlignment="1">
      <alignment horizontal="center" vertical="center" wrapText="1"/>
    </xf>
    <xf numFmtId="0" fontId="13" fillId="10" borderId="9" xfId="2" applyFont="1" applyFill="1" applyBorder="1" applyAlignment="1">
      <alignment horizontal="center" vertical="center" wrapText="1"/>
    </xf>
    <xf numFmtId="9" fontId="19" fillId="10" borderId="9" xfId="2" applyNumberFormat="1" applyFont="1" applyFill="1" applyBorder="1" applyAlignment="1">
      <alignment horizontal="center" vertical="center" wrapText="1"/>
    </xf>
    <xf numFmtId="0" fontId="2" fillId="10" borderId="9" xfId="2" applyFont="1" applyFill="1" applyBorder="1" applyAlignment="1">
      <alignment horizontal="center" vertical="center" wrapText="1"/>
    </xf>
    <xf numFmtId="0" fontId="20" fillId="10" borderId="14" xfId="2" applyFont="1" applyFill="1" applyBorder="1" applyAlignment="1">
      <alignment horizontal="left" vertical="center" wrapText="1"/>
    </xf>
    <xf numFmtId="0" fontId="20" fillId="10" borderId="15" xfId="2" applyFont="1" applyFill="1" applyBorder="1" applyAlignment="1">
      <alignment horizontal="left" vertical="center" wrapText="1"/>
    </xf>
    <xf numFmtId="0" fontId="7" fillId="10" borderId="9" xfId="2" applyFont="1" applyFill="1" applyBorder="1" applyAlignment="1">
      <alignment horizontal="center" vertical="center" wrapText="1"/>
    </xf>
    <xf numFmtId="0" fontId="9" fillId="10" borderId="9" xfId="2" applyFont="1" applyFill="1" applyBorder="1" applyAlignment="1">
      <alignment horizontal="center" vertical="center" wrapText="1"/>
    </xf>
    <xf numFmtId="164" fontId="27" fillId="8" borderId="9" xfId="2" applyNumberFormat="1" applyFont="1" applyFill="1" applyBorder="1" applyAlignment="1">
      <alignment horizontal="center" vertical="center" wrapText="1"/>
    </xf>
    <xf numFmtId="164" fontId="11" fillId="10" borderId="9" xfId="2" applyNumberFormat="1" applyFont="1" applyFill="1" applyBorder="1" applyAlignment="1">
      <alignment horizontal="center" vertical="center" wrapText="1"/>
    </xf>
    <xf numFmtId="164" fontId="11" fillId="10" borderId="9" xfId="2" applyNumberFormat="1" applyFont="1" applyFill="1" applyBorder="1" applyAlignment="1">
      <alignment horizontal="center" vertical="center"/>
    </xf>
    <xf numFmtId="9" fontId="17" fillId="10" borderId="9" xfId="2" applyNumberFormat="1" applyFont="1" applyFill="1" applyBorder="1" applyAlignment="1">
      <alignment horizontal="center" vertical="center" wrapText="1"/>
    </xf>
    <xf numFmtId="0" fontId="25" fillId="5" borderId="9" xfId="2" applyFont="1" applyFill="1" applyBorder="1" applyAlignment="1">
      <alignment horizontal="left" vertical="center" wrapText="1"/>
    </xf>
    <xf numFmtId="0" fontId="11" fillId="5" borderId="9" xfId="2" applyFont="1" applyFill="1" applyBorder="1" applyAlignment="1">
      <alignment horizontal="center" vertical="center" wrapText="1"/>
    </xf>
    <xf numFmtId="0" fontId="26" fillId="7" borderId="9" xfId="2" applyFont="1" applyFill="1" applyBorder="1" applyAlignment="1">
      <alignment horizontal="center" vertical="center" wrapText="1"/>
    </xf>
    <xf numFmtId="0" fontId="10" fillId="11" borderId="0" xfId="2" applyFont="1" applyFill="1" applyAlignment="1">
      <alignment horizontal="center" vertical="center"/>
    </xf>
    <xf numFmtId="0" fontId="28" fillId="4" borderId="9" xfId="2" applyFont="1" applyFill="1" applyBorder="1" applyAlignment="1">
      <alignment horizontal="center" vertical="center" wrapText="1"/>
    </xf>
    <xf numFmtId="164" fontId="29" fillId="8" borderId="9" xfId="2" applyNumberFormat="1" applyFont="1" applyFill="1" applyBorder="1" applyAlignment="1">
      <alignment horizontal="center" vertical="center" wrapText="1"/>
    </xf>
    <xf numFmtId="164" fontId="30" fillId="8" borderId="9" xfId="2" applyNumberFormat="1" applyFont="1" applyFill="1" applyBorder="1" applyAlignment="1">
      <alignment horizontal="center" vertical="center" wrapText="1"/>
    </xf>
    <xf numFmtId="9" fontId="11" fillId="7" borderId="9" xfId="2" applyNumberFormat="1" applyFont="1" applyFill="1" applyBorder="1" applyAlignment="1">
      <alignment horizontal="center" vertical="center" wrapText="1"/>
    </xf>
    <xf numFmtId="9" fontId="26" fillId="7" borderId="9" xfId="2" applyNumberFormat="1" applyFont="1" applyFill="1" applyBorder="1" applyAlignment="1">
      <alignment horizontal="center" vertical="center" wrapText="1"/>
    </xf>
    <xf numFmtId="169" fontId="11" fillId="7" borderId="9" xfId="2" applyNumberFormat="1" applyFont="1" applyFill="1" applyBorder="1" applyAlignment="1">
      <alignment horizontal="center" vertical="center" wrapText="1"/>
    </xf>
    <xf numFmtId="10" fontId="11" fillId="7" borderId="9" xfId="2" applyNumberFormat="1" applyFont="1" applyFill="1" applyBorder="1" applyAlignment="1">
      <alignment horizontal="center" vertical="center" wrapText="1"/>
    </xf>
    <xf numFmtId="167" fontId="11" fillId="7" borderId="9" xfId="2" applyNumberFormat="1" applyFont="1" applyFill="1" applyBorder="1" applyAlignment="1">
      <alignment horizontal="center" vertical="center" wrapText="1"/>
    </xf>
    <xf numFmtId="9" fontId="13" fillId="4" borderId="9" xfId="2" applyNumberFormat="1" applyFont="1" applyFill="1" applyBorder="1" applyAlignment="1">
      <alignment horizontal="center" vertical="center" wrapText="1"/>
    </xf>
    <xf numFmtId="9" fontId="28" fillId="4" borderId="9" xfId="2" applyNumberFormat="1" applyFont="1" applyFill="1" applyBorder="1" applyAlignment="1">
      <alignment horizontal="center" vertical="center" wrapText="1"/>
    </xf>
    <xf numFmtId="9" fontId="2" fillId="2" borderId="9" xfId="2" applyNumberFormat="1" applyFont="1" applyFill="1" applyBorder="1" applyAlignment="1">
      <alignment horizontal="center" vertical="center" wrapText="1"/>
    </xf>
    <xf numFmtId="9" fontId="20" fillId="2" borderId="14" xfId="2" applyNumberFormat="1" applyFont="1" applyFill="1" applyBorder="1" applyAlignment="1">
      <alignment horizontal="left" vertical="center" wrapText="1"/>
    </xf>
    <xf numFmtId="9" fontId="20" fillId="2" borderId="15" xfId="2" applyNumberFormat="1" applyFont="1" applyFill="1" applyBorder="1" applyAlignment="1">
      <alignment horizontal="left" vertical="center" wrapText="1"/>
    </xf>
    <xf numFmtId="9" fontId="7" fillId="2" borderId="9" xfId="2" applyNumberFormat="1" applyFont="1" applyFill="1" applyBorder="1" applyAlignment="1">
      <alignment horizontal="center" vertical="center" wrapText="1"/>
    </xf>
    <xf numFmtId="0" fontId="10" fillId="5" borderId="0" xfId="2" applyFont="1" applyFill="1" applyAlignment="1">
      <alignment horizontal="center" vertical="center"/>
    </xf>
    <xf numFmtId="0" fontId="3" fillId="5" borderId="9" xfId="2" applyFont="1" applyFill="1" applyBorder="1" applyAlignment="1">
      <alignment horizontal="center" vertical="center" wrapText="1"/>
    </xf>
    <xf numFmtId="0" fontId="10" fillId="5" borderId="9" xfId="2" applyFont="1" applyFill="1" applyBorder="1" applyAlignment="1">
      <alignment horizontal="center" vertical="center" wrapText="1"/>
    </xf>
    <xf numFmtId="167" fontId="19" fillId="4" borderId="9" xfId="2" applyNumberFormat="1" applyFont="1" applyFill="1" applyBorder="1" applyAlignment="1">
      <alignment horizontal="center" vertical="center" wrapText="1"/>
    </xf>
    <xf numFmtId="9" fontId="17" fillId="6" borderId="9" xfId="1" applyFont="1" applyFill="1" applyBorder="1" applyAlignment="1">
      <alignment horizontal="center" vertical="center" wrapText="1"/>
    </xf>
    <xf numFmtId="0" fontId="31" fillId="2" borderId="14" xfId="2" applyFont="1" applyFill="1" applyBorder="1" applyAlignment="1">
      <alignment horizontal="left" vertical="center" wrapText="1"/>
    </xf>
    <xf numFmtId="0" fontId="31" fillId="2" borderId="15" xfId="2" applyFont="1" applyFill="1" applyBorder="1" applyAlignment="1">
      <alignment horizontal="left" vertical="center" wrapText="1"/>
    </xf>
    <xf numFmtId="0" fontId="29" fillId="7" borderId="9" xfId="2" applyFont="1" applyFill="1" applyBorder="1" applyAlignment="1">
      <alignment horizontal="center" vertical="center" wrapText="1"/>
    </xf>
    <xf numFmtId="164" fontId="32" fillId="8" borderId="9" xfId="2" applyNumberFormat="1" applyFont="1" applyFill="1" applyBorder="1" applyAlignment="1">
      <alignment horizontal="center" vertical="center"/>
    </xf>
    <xf numFmtId="0" fontId="33" fillId="3" borderId="0" xfId="2" applyFont="1" applyFill="1" applyBorder="1" applyAlignment="1">
      <alignment horizontal="center" vertical="center"/>
    </xf>
    <xf numFmtId="0" fontId="33" fillId="3" borderId="0" xfId="2" applyFont="1" applyFill="1" applyBorder="1" applyAlignment="1">
      <alignment vertical="center"/>
    </xf>
    <xf numFmtId="0" fontId="33" fillId="3" borderId="2" xfId="2" applyFont="1" applyFill="1" applyBorder="1" applyAlignment="1">
      <alignment horizontal="center" vertical="center"/>
    </xf>
    <xf numFmtId="0" fontId="33" fillId="3" borderId="12" xfId="2" applyFont="1" applyFill="1" applyBorder="1" applyAlignment="1">
      <alignment vertical="center"/>
    </xf>
    <xf numFmtId="9" fontId="33" fillId="3" borderId="0" xfId="4" applyNumberFormat="1" applyFont="1" applyFill="1" applyBorder="1" applyAlignment="1">
      <alignment horizontal="center" vertical="center"/>
    </xf>
    <xf numFmtId="0" fontId="34" fillId="3" borderId="0" xfId="2" applyFont="1" applyFill="1" applyBorder="1" applyAlignment="1">
      <alignment horizontal="center" vertical="center"/>
    </xf>
    <xf numFmtId="164" fontId="35" fillId="3" borderId="0" xfId="2" applyNumberFormat="1" applyFont="1" applyFill="1" applyBorder="1" applyAlignment="1">
      <alignment horizontal="center" vertical="center"/>
    </xf>
    <xf numFmtId="164" fontId="33" fillId="3" borderId="0" xfId="2" applyNumberFormat="1" applyFont="1" applyFill="1" applyBorder="1" applyAlignment="1">
      <alignment horizontal="center" vertical="center"/>
    </xf>
    <xf numFmtId="9" fontId="36" fillId="3" borderId="2" xfId="4" applyNumberFormat="1" applyFont="1" applyFill="1" applyBorder="1" applyAlignment="1">
      <alignment horizontal="center" vertical="center"/>
    </xf>
    <xf numFmtId="6" fontId="14" fillId="2" borderId="16" xfId="2" applyNumberFormat="1" applyFont="1" applyFill="1" applyBorder="1" applyAlignment="1">
      <alignment horizontal="center" vertical="center"/>
    </xf>
    <xf numFmtId="0" fontId="37" fillId="2" borderId="17" xfId="2" applyFont="1" applyFill="1" applyBorder="1" applyAlignment="1">
      <alignment horizontal="center" vertical="center" wrapText="1"/>
    </xf>
    <xf numFmtId="0" fontId="10" fillId="2" borderId="0" xfId="2" applyFont="1" applyFill="1" applyAlignment="1">
      <alignment horizontal="left" vertical="center"/>
    </xf>
    <xf numFmtId="0" fontId="10" fillId="2" borderId="0" xfId="2" applyFont="1" applyFill="1" applyAlignment="1">
      <alignment horizontal="left" vertical="center"/>
    </xf>
    <xf numFmtId="9" fontId="33" fillId="3" borderId="18" xfId="4" applyNumberFormat="1" applyFont="1" applyFill="1" applyBorder="1" applyAlignment="1">
      <alignment horizontal="center" vertical="center"/>
    </xf>
    <xf numFmtId="164" fontId="35" fillId="3" borderId="18" xfId="2" applyNumberFormat="1" applyFont="1" applyFill="1" applyBorder="1" applyAlignment="1">
      <alignment horizontal="center" vertical="center"/>
    </xf>
    <xf numFmtId="164" fontId="33" fillId="3" borderId="18" xfId="2" applyNumberFormat="1" applyFont="1" applyFill="1" applyBorder="1" applyAlignment="1">
      <alignment horizontal="center" vertical="center"/>
    </xf>
    <xf numFmtId="9" fontId="36" fillId="3" borderId="18" xfId="4" applyNumberFormat="1" applyFont="1" applyFill="1" applyBorder="1" applyAlignment="1">
      <alignment horizontal="center" vertical="center"/>
    </xf>
    <xf numFmtId="6" fontId="14" fillId="2" borderId="19" xfId="2" applyNumberFormat="1" applyFont="1" applyFill="1" applyBorder="1" applyAlignment="1">
      <alignment horizontal="center" vertical="center"/>
    </xf>
    <xf numFmtId="0" fontId="5" fillId="2" borderId="0" xfId="2" applyFont="1" applyFill="1" applyBorder="1" applyAlignment="1">
      <alignment horizontal="center" vertical="center" wrapText="1"/>
    </xf>
    <xf numFmtId="0" fontId="8" fillId="2" borderId="0" xfId="2" applyFont="1" applyFill="1" applyAlignment="1">
      <alignment horizontal="center" vertical="center"/>
    </xf>
    <xf numFmtId="167" fontId="5" fillId="2" borderId="0" xfId="2" applyNumberFormat="1" applyFont="1" applyFill="1" applyAlignment="1">
      <alignment horizontal="center" vertical="center"/>
    </xf>
    <xf numFmtId="164" fontId="38" fillId="2" borderId="0" xfId="2" applyNumberFormat="1" applyFont="1" applyFill="1" applyAlignment="1">
      <alignment horizontal="center" vertical="center"/>
    </xf>
    <xf numFmtId="167" fontId="15" fillId="2" borderId="0" xfId="2" applyNumberFormat="1" applyFont="1" applyFill="1" applyAlignment="1">
      <alignment horizontal="center" vertical="center"/>
    </xf>
    <xf numFmtId="164" fontId="5" fillId="2" borderId="0" xfId="2" applyNumberFormat="1" applyFont="1" applyFill="1" applyAlignment="1">
      <alignment wrapText="1"/>
    </xf>
    <xf numFmtId="3" fontId="39" fillId="0" borderId="0" xfId="2" applyNumberFormat="1" applyFont="1" applyAlignment="1" applyProtection="1">
      <alignment horizontal="left" wrapText="1"/>
      <protection locked="0"/>
    </xf>
    <xf numFmtId="0" fontId="3" fillId="12" borderId="20" xfId="2" applyFont="1" applyFill="1" applyBorder="1" applyAlignment="1">
      <alignment horizontal="center" vertical="center" wrapText="1"/>
    </xf>
    <xf numFmtId="0" fontId="3" fillId="12" borderId="21" xfId="2" applyFont="1" applyFill="1" applyBorder="1" applyAlignment="1">
      <alignment horizontal="center" vertical="center" wrapText="1"/>
    </xf>
    <xf numFmtId="0" fontId="3" fillId="12" borderId="22" xfId="2" applyFont="1" applyFill="1" applyBorder="1" applyAlignment="1">
      <alignment horizontal="center" vertical="center" wrapText="1"/>
    </xf>
    <xf numFmtId="0" fontId="3" fillId="12" borderId="23" xfId="2" applyFont="1" applyFill="1" applyBorder="1" applyAlignment="1">
      <alignment horizontal="left" wrapText="1"/>
    </xf>
    <xf numFmtId="0" fontId="3" fillId="12" borderId="9" xfId="2" applyFont="1" applyFill="1" applyBorder="1" applyAlignment="1">
      <alignment horizontal="left" wrapText="1"/>
    </xf>
    <xf numFmtId="0" fontId="3" fillId="12" borderId="24" xfId="2" applyFont="1" applyFill="1" applyBorder="1" applyAlignment="1">
      <alignment horizontal="center" wrapText="1"/>
    </xf>
    <xf numFmtId="0" fontId="3" fillId="2" borderId="23" xfId="2" applyFont="1" applyFill="1" applyBorder="1" applyAlignment="1">
      <alignment horizontal="left" wrapText="1"/>
    </xf>
    <xf numFmtId="164" fontId="3" fillId="6" borderId="9" xfId="2" applyNumberFormat="1" applyFont="1" applyFill="1" applyBorder="1" applyAlignment="1">
      <alignment horizontal="left" wrapText="1"/>
    </xf>
    <xf numFmtId="164" fontId="3" fillId="13" borderId="24" xfId="2" applyNumberFormat="1" applyFont="1" applyFill="1" applyBorder="1" applyAlignment="1">
      <alignment horizontal="right" wrapText="1"/>
    </xf>
    <xf numFmtId="9" fontId="5" fillId="2" borderId="0" xfId="4" applyFont="1" applyFill="1" applyAlignment="1">
      <alignment horizontal="center" vertical="center"/>
    </xf>
    <xf numFmtId="0" fontId="3" fillId="12" borderId="25" xfId="2" applyFont="1" applyFill="1" applyBorder="1" applyAlignment="1">
      <alignment horizontal="left" wrapText="1"/>
    </xf>
    <xf numFmtId="164" fontId="3" fillId="12" borderId="26" xfId="2" applyNumberFormat="1" applyFont="1" applyFill="1" applyBorder="1" applyAlignment="1">
      <alignment horizontal="left" wrapText="1"/>
    </xf>
    <xf numFmtId="164" fontId="3" fillId="12" borderId="27" xfId="2" applyNumberFormat="1" applyFont="1" applyFill="1" applyBorder="1" applyAlignment="1">
      <alignment horizontal="right" wrapText="1"/>
    </xf>
    <xf numFmtId="164" fontId="15" fillId="2" borderId="0" xfId="2" applyNumberFormat="1" applyFont="1" applyFill="1" applyAlignment="1">
      <alignment horizontal="center" vertical="center"/>
    </xf>
    <xf numFmtId="164" fontId="40" fillId="2" borderId="0" xfId="2" applyNumberFormat="1" applyFont="1" applyFill="1" applyAlignment="1">
      <alignment horizontal="center" vertical="center"/>
    </xf>
    <xf numFmtId="0" fontId="5" fillId="2" borderId="0" xfId="2" applyFont="1" applyFill="1" applyAlignment="1">
      <alignment horizontal="center" vertical="center" wrapText="1"/>
    </xf>
  </cellXfs>
  <cellStyles count="5">
    <cellStyle name="Millares 3" xfId="3"/>
    <cellStyle name="Normal" xfId="0" builtinId="0"/>
    <cellStyle name="Normal 2" xfId="2"/>
    <cellStyle name="Porcentaje" xfId="1"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2</xdr:col>
      <xdr:colOff>1366157</xdr:colOff>
      <xdr:row>2</xdr:row>
      <xdr:rowOff>323850</xdr:rowOff>
    </xdr:to>
    <xdr:pic>
      <xdr:nvPicPr>
        <xdr:cNvPr id="2" name="1 Imagen">
          <a:extLst>
            <a:ext uri="{FF2B5EF4-FFF2-40B4-BE49-F238E27FC236}">
              <a16:creationId xmlns:a16="http://schemas.microsoft.com/office/drawing/2014/main" xmlns="" id="{00000000-0008-0000-1700-00006BC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04775"/>
          <a:ext cx="2423432"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PLANEACION/0.%20PLANEACI&#211;N%20-%20PILAR/1.%20PLAN%20ACCI&#211;N%20ESTRATEGICO%20-%20PAE/PLAN%20DE%20ACCION%20-%202019/COMITE%20INSTITUCIONAL/PLAN%20DE%20ACCION%20MISIONAL%20-%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ECNICA11.INVISBU\Google%20Drive\PLANEACION%202018\DICIEMBRE%202018\PLAN%20DE%20ACCION%20-DICIEMBRE%20V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TO"/>
      <sheetName val="DECRETO"/>
      <sheetName val="SIP"/>
      <sheetName val="INVERSION 2019 CONFIS HACIENDA "/>
      <sheetName val="CONTRACREDITOS DE FUNCIONAMIENT"/>
      <sheetName val="INGRESOS 2019"/>
      <sheetName val="GASTOS 2019"/>
      <sheetName val="PlandeAcción 2019"/>
      <sheetName val="PDT INVISBU 2019"/>
      <sheetName val="PDT INVISBU 2019 (2)"/>
      <sheetName val="fucionamiento"/>
      <sheetName val="COMPARATIVOS"/>
      <sheetName val="1.POAI"/>
      <sheetName val="profesionales  (2)"/>
    </sheetNames>
    <sheetDataSet>
      <sheetData sheetId="0"/>
      <sheetData sheetId="1"/>
      <sheetData sheetId="2"/>
      <sheetData sheetId="3">
        <row r="11">
          <cell r="Q11">
            <v>50</v>
          </cell>
        </row>
        <row r="13">
          <cell r="Q13">
            <v>250</v>
          </cell>
        </row>
        <row r="14">
          <cell r="Q14">
            <v>25</v>
          </cell>
        </row>
        <row r="15">
          <cell r="Q15">
            <v>1</v>
          </cell>
        </row>
        <row r="16">
          <cell r="Q16">
            <v>0</v>
          </cell>
        </row>
        <row r="18">
          <cell r="Q18">
            <v>1850</v>
          </cell>
        </row>
        <row r="19">
          <cell r="Q19">
            <v>0.45</v>
          </cell>
        </row>
        <row r="20">
          <cell r="Q20">
            <v>0.75</v>
          </cell>
        </row>
        <row r="21">
          <cell r="Q21">
            <v>2000</v>
          </cell>
        </row>
        <row r="22">
          <cell r="Q22">
            <v>2000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0. Indicativo 2017-2019"/>
      <sheetName val="1.POAI"/>
      <sheetName val="2. PAA - FINAL "/>
      <sheetName val="3 Presupuesto 2018"/>
      <sheetName val="Pto. Gastos"/>
      <sheetName val="4.Banco de Proyectos"/>
      <sheetName val="5.Plan de Acción"/>
      <sheetName val="6.Plan Trabajo Invisbu interno"/>
      <sheetName val="6.1.Reporte CPS - CarlosA"/>
      <sheetName val="7.1 RP ENERO 2018"/>
      <sheetName val="7.2 RP FEBRERO (V1) 18"/>
      <sheetName val="7.2  RP FEBRERO (V2) 18 "/>
      <sheetName val="Hoja2"/>
      <sheetName val="RP FEB 18 - FINAL"/>
      <sheetName val="RP Marzo V1 "/>
      <sheetName val="rp marzo final"/>
      <sheetName val="7.Plan Trabajo Invisbu Externo "/>
      <sheetName val="RP JUNIO 2018"/>
      <sheetName val="RP JULIO "/>
      <sheetName val="rp abril 25 corte "/>
      <sheetName val="rp agosto"/>
      <sheetName val="rp  inversion  (2)"/>
      <sheetName val="RP  DICIEMBRE "/>
      <sheetName val="rp  noviembre "/>
      <sheetName val="Rp Octubre  "/>
      <sheetName val="7, rp septiembre"/>
      <sheetName val="8.DesgloseSSEPI"/>
      <sheetName val="9.Seguimiento Plan de Acción"/>
      <sheetName val="HACIENDA"/>
      <sheetName val="Lista de Plegables"/>
      <sheetName val="10. Informe Resumen PA"/>
      <sheetName val="11. Informe Por  Contrato"/>
      <sheetName val="15. Informe Metas Consolidado "/>
    </sheetNames>
    <sheetDataSet>
      <sheetData sheetId="0" refreshError="1"/>
      <sheetData sheetId="1" refreshError="1"/>
      <sheetData sheetId="2" refreshError="1"/>
      <sheetData sheetId="3" refreshError="1"/>
      <sheetData sheetId="4">
        <row r="38">
          <cell r="D38">
            <v>13850840000</v>
          </cell>
        </row>
      </sheetData>
      <sheetData sheetId="5" refreshError="1"/>
      <sheetData sheetId="6" refreshError="1"/>
      <sheetData sheetId="7">
        <row r="9">
          <cell r="J9">
            <v>110</v>
          </cell>
        </row>
      </sheetData>
      <sheetData sheetId="8">
        <row r="3">
          <cell r="J3">
            <v>39322499.775300004</v>
          </cell>
        </row>
        <row r="85">
          <cell r="K85">
            <v>13839514867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3">
          <cell r="K63">
            <v>1105011652.2</v>
          </cell>
        </row>
        <row r="250">
          <cell r="K250">
            <v>2460371532.4200001</v>
          </cell>
        </row>
        <row r="251">
          <cell r="K251">
            <v>1454610711.74</v>
          </cell>
        </row>
        <row r="252">
          <cell r="K252">
            <v>74934857</v>
          </cell>
        </row>
        <row r="253">
          <cell r="K253">
            <v>9568842107.9500008</v>
          </cell>
        </row>
      </sheetData>
      <sheetData sheetId="28"/>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44"/>
  <sheetViews>
    <sheetView tabSelected="1" topLeftCell="E13" zoomScale="55" zoomScaleNormal="55" zoomScaleSheetLayoutView="66" workbookViewId="0">
      <selection activeCell="L19" sqref="L19"/>
    </sheetView>
  </sheetViews>
  <sheetFormatPr baseColWidth="10" defaultColWidth="56.7109375" defaultRowHeight="15" x14ac:dyDescent="0.25"/>
  <cols>
    <col min="1" max="1" width="3.5703125" customWidth="1"/>
    <col min="2" max="2" width="17.7109375" customWidth="1"/>
    <col min="3" max="3" width="24.85546875" customWidth="1"/>
    <col min="4" max="4" width="31.5703125" customWidth="1"/>
    <col min="5" max="5" width="35.85546875" customWidth="1"/>
    <col min="6" max="6" width="13.140625" customWidth="1"/>
    <col min="7" max="7" width="6.5703125" customWidth="1"/>
    <col min="8" max="8" width="35.28515625" customWidth="1"/>
    <col min="9" max="9" width="9.85546875" customWidth="1"/>
    <col min="10" max="10" width="10.140625" customWidth="1"/>
    <col min="11" max="11" width="13.42578125" customWidth="1"/>
    <col min="12" max="12" width="13.140625" bestFit="1" customWidth="1"/>
    <col min="13" max="13" width="5.85546875" hidden="1" customWidth="1"/>
    <col min="14" max="14" width="8" hidden="1" customWidth="1"/>
    <col min="15" max="15" width="5.85546875" hidden="1" customWidth="1"/>
    <col min="16" max="16" width="10.140625" hidden="1" customWidth="1"/>
    <col min="17" max="18" width="5.7109375" hidden="1" customWidth="1"/>
    <col min="19" max="19" width="5.85546875" hidden="1" customWidth="1"/>
    <col min="20" max="21" width="5.7109375" hidden="1" customWidth="1"/>
    <col min="22" max="22" width="7.5703125" hidden="1" customWidth="1"/>
    <col min="23" max="25" width="5.7109375" hidden="1" customWidth="1"/>
    <col min="26" max="26" width="7.140625" hidden="1" customWidth="1"/>
    <col min="27" max="27" width="5.7109375" hidden="1" customWidth="1"/>
    <col min="28" max="28" width="9.42578125" hidden="1" customWidth="1"/>
    <col min="29" max="29" width="9.28515625" hidden="1" customWidth="1"/>
    <col min="30" max="30" width="8.7109375" hidden="1" customWidth="1"/>
    <col min="31" max="31" width="9.42578125" hidden="1" customWidth="1"/>
    <col min="32" max="32" width="9" hidden="1" customWidth="1"/>
    <col min="33" max="33" width="5.85546875" hidden="1" customWidth="1"/>
    <col min="34" max="34" width="7.140625" hidden="1" customWidth="1"/>
    <col min="35" max="35" width="8.7109375" hidden="1" customWidth="1"/>
    <col min="36" max="36" width="10.42578125" hidden="1" customWidth="1"/>
    <col min="37" max="37" width="14.140625" customWidth="1"/>
    <col min="38" max="38" width="14.85546875" customWidth="1"/>
    <col min="39" max="39" width="6.42578125" hidden="1" customWidth="1"/>
    <col min="40" max="40" width="17.28515625" hidden="1" customWidth="1"/>
    <col min="41" max="41" width="23" hidden="1" customWidth="1"/>
    <col min="42" max="42" width="5.42578125" hidden="1" customWidth="1"/>
    <col min="43" max="43" width="36.42578125" bestFit="1" customWidth="1"/>
    <col min="44" max="44" width="38.5703125" hidden="1" customWidth="1"/>
    <col min="45" max="45" width="28.85546875" hidden="1" customWidth="1"/>
    <col min="46" max="46" width="27" hidden="1" customWidth="1"/>
    <col min="47" max="47" width="15.140625" hidden="1" customWidth="1"/>
    <col min="48" max="48" width="64.85546875" hidden="1" customWidth="1"/>
    <col min="49" max="49" width="33" customWidth="1"/>
    <col min="50" max="50" width="28.85546875" bestFit="1" customWidth="1"/>
    <col min="51" max="53" width="27" hidden="1" customWidth="1"/>
    <col min="54" max="54" width="13.5703125" hidden="1" customWidth="1"/>
    <col min="55" max="55" width="12.140625" customWidth="1"/>
    <col min="56" max="56" width="18.42578125" customWidth="1"/>
    <col min="57" max="57" width="37" hidden="1" customWidth="1"/>
    <col min="58" max="58" width="11" customWidth="1"/>
  </cols>
  <sheetData>
    <row r="1" spans="1:90" ht="18.75" x14ac:dyDescent="0.25">
      <c r="A1" s="1"/>
      <c r="B1" s="2"/>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5" t="s">
        <v>1</v>
      </c>
      <c r="BF1" s="6"/>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31.5" customHeight="1" x14ac:dyDescent="0.25">
      <c r="A2" s="1"/>
      <c r="B2" s="7"/>
      <c r="C2" s="8"/>
      <c r="D2" s="9" t="s">
        <v>2</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10"/>
      <c r="BE2" s="11" t="s">
        <v>3</v>
      </c>
      <c r="BF2" s="6"/>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ht="35.25" customHeight="1" thickBot="1" x14ac:dyDescent="0.3">
      <c r="A3" s="1"/>
      <c r="B3" s="12"/>
      <c r="C3" s="13"/>
      <c r="D3" s="14" t="s">
        <v>4</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5"/>
      <c r="BE3" s="16" t="s">
        <v>5</v>
      </c>
      <c r="BF3" s="6"/>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ht="18" customHeight="1" x14ac:dyDescent="0.25">
      <c r="A4" s="1"/>
      <c r="B4" s="17" t="s">
        <v>6</v>
      </c>
      <c r="C4" s="17" t="s">
        <v>7</v>
      </c>
      <c r="D4" s="18"/>
      <c r="E4" s="18"/>
      <c r="F4" s="18"/>
      <c r="G4" s="18"/>
      <c r="H4" s="19"/>
      <c r="I4" s="18"/>
      <c r="J4" s="18"/>
      <c r="K4" s="18"/>
      <c r="L4" s="19"/>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20"/>
      <c r="AO4" s="20"/>
      <c r="AP4" s="20"/>
      <c r="AQ4" s="20"/>
      <c r="AR4" s="21"/>
      <c r="AS4" s="21"/>
      <c r="AT4" s="21"/>
      <c r="AU4" s="21"/>
      <c r="AV4" s="21"/>
      <c r="AW4" s="21"/>
      <c r="AX4" s="22"/>
      <c r="AY4" s="22"/>
      <c r="AZ4" s="22"/>
      <c r="BA4" s="22"/>
      <c r="BB4" s="22"/>
      <c r="BC4" s="22"/>
      <c r="BD4" s="23"/>
      <c r="BE4" s="23"/>
      <c r="BF4" s="6"/>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ht="21" customHeight="1" x14ac:dyDescent="0.25">
      <c r="A5" s="1"/>
      <c r="B5" s="24">
        <v>2019</v>
      </c>
      <c r="C5" s="25">
        <v>43131</v>
      </c>
      <c r="D5" s="26"/>
      <c r="E5" s="26"/>
      <c r="F5" s="26"/>
      <c r="G5" s="26"/>
      <c r="H5" s="19"/>
      <c r="I5" s="26"/>
      <c r="J5" s="26"/>
      <c r="K5" s="26"/>
      <c r="L5" s="19"/>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0"/>
      <c r="AO5" s="20"/>
      <c r="AP5" s="26"/>
      <c r="AQ5" s="26"/>
      <c r="AR5" s="21"/>
      <c r="AS5" s="21"/>
      <c r="AT5" s="21"/>
      <c r="AU5" s="21"/>
      <c r="AV5" s="21"/>
      <c r="AW5" s="21"/>
      <c r="AX5" s="22"/>
      <c r="AY5" s="22"/>
      <c r="AZ5" s="22"/>
      <c r="BA5" s="22"/>
      <c r="BB5" s="22"/>
      <c r="BC5" s="22"/>
      <c r="BD5" s="23"/>
      <c r="BE5" s="23"/>
      <c r="BF5" s="6"/>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90" ht="27.75" customHeight="1" x14ac:dyDescent="0.25">
      <c r="A6" s="1"/>
      <c r="B6" s="27" t="s">
        <v>8</v>
      </c>
      <c r="C6" s="27"/>
      <c r="D6" s="27"/>
      <c r="E6" s="27"/>
      <c r="F6" s="27"/>
      <c r="G6" s="27"/>
      <c r="H6" s="27"/>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t="s">
        <v>9</v>
      </c>
      <c r="AR6" s="29"/>
      <c r="AS6" s="29"/>
      <c r="AT6" s="29"/>
      <c r="AU6" s="29"/>
      <c r="AV6" s="29"/>
      <c r="AW6" s="29"/>
      <c r="AX6" s="29"/>
      <c r="AY6" s="29"/>
      <c r="AZ6" s="29"/>
      <c r="BA6" s="29"/>
      <c r="BB6" s="29"/>
      <c r="BC6" s="29"/>
      <c r="BD6" s="29"/>
      <c r="BE6" s="29"/>
      <c r="BF6" s="6"/>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s="30" customFormat="1" ht="24.75" customHeight="1" x14ac:dyDescent="0.25">
      <c r="B7" s="31" t="s">
        <v>10</v>
      </c>
      <c r="C7" s="32" t="s">
        <v>11</v>
      </c>
      <c r="D7" s="32" t="s">
        <v>12</v>
      </c>
      <c r="E7" s="32" t="s">
        <v>13</v>
      </c>
      <c r="F7" s="32" t="s">
        <v>14</v>
      </c>
      <c r="G7" s="32" t="s">
        <v>15</v>
      </c>
      <c r="H7" s="32" t="s">
        <v>16</v>
      </c>
      <c r="I7" s="33" t="s">
        <v>17</v>
      </c>
      <c r="J7" s="33" t="s">
        <v>18</v>
      </c>
      <c r="K7" s="33" t="s">
        <v>19</v>
      </c>
      <c r="L7" s="33" t="s">
        <v>20</v>
      </c>
      <c r="M7" s="34" t="s">
        <v>21</v>
      </c>
      <c r="N7" s="34"/>
      <c r="O7" s="34"/>
      <c r="P7" s="34"/>
      <c r="Q7" s="34"/>
      <c r="R7" s="34"/>
      <c r="S7" s="34"/>
      <c r="T7" s="34"/>
      <c r="U7" s="34"/>
      <c r="V7" s="34"/>
      <c r="W7" s="34"/>
      <c r="X7" s="34"/>
      <c r="Y7" s="34"/>
      <c r="Z7" s="34"/>
      <c r="AA7" s="34"/>
      <c r="AB7" s="34"/>
      <c r="AC7" s="34"/>
      <c r="AD7" s="34"/>
      <c r="AE7" s="34"/>
      <c r="AF7" s="34"/>
      <c r="AG7" s="34"/>
      <c r="AH7" s="34"/>
      <c r="AI7" s="34"/>
      <c r="AJ7" s="34"/>
      <c r="AK7" s="35" t="s">
        <v>22</v>
      </c>
      <c r="AL7" s="35"/>
      <c r="AM7" s="36" t="s">
        <v>23</v>
      </c>
      <c r="AN7" s="37" t="s">
        <v>24</v>
      </c>
      <c r="AO7" s="38"/>
      <c r="AP7" s="36" t="s">
        <v>25</v>
      </c>
      <c r="AQ7" s="39" t="s">
        <v>26</v>
      </c>
      <c r="AR7" s="39"/>
      <c r="AS7" s="39"/>
      <c r="AT7" s="39"/>
      <c r="AU7" s="39"/>
      <c r="AV7" s="39"/>
      <c r="AW7" s="40" t="s">
        <v>27</v>
      </c>
      <c r="AX7" s="40" t="s">
        <v>28</v>
      </c>
      <c r="AY7" s="40" t="s">
        <v>29</v>
      </c>
      <c r="AZ7" s="40"/>
      <c r="BA7" s="40"/>
      <c r="BB7" s="40"/>
      <c r="BC7" s="40" t="s">
        <v>30</v>
      </c>
      <c r="BD7" s="41" t="s">
        <v>31</v>
      </c>
      <c r="BE7" s="42" t="s">
        <v>32</v>
      </c>
      <c r="BF7" s="43"/>
    </row>
    <row r="8" spans="1:90" s="44" customFormat="1" ht="16.5" customHeight="1" x14ac:dyDescent="0.25">
      <c r="B8" s="31"/>
      <c r="C8" s="32"/>
      <c r="D8" s="32"/>
      <c r="E8" s="32"/>
      <c r="F8" s="32"/>
      <c r="G8" s="32"/>
      <c r="H8" s="32"/>
      <c r="I8" s="33"/>
      <c r="J8" s="33"/>
      <c r="K8" s="33"/>
      <c r="L8" s="33"/>
      <c r="M8" s="45" t="s">
        <v>33</v>
      </c>
      <c r="N8" s="45"/>
      <c r="O8" s="45" t="s">
        <v>34</v>
      </c>
      <c r="P8" s="45"/>
      <c r="Q8" s="45" t="s">
        <v>35</v>
      </c>
      <c r="R8" s="45"/>
      <c r="S8" s="45" t="s">
        <v>36</v>
      </c>
      <c r="T8" s="45"/>
      <c r="U8" s="45" t="s">
        <v>37</v>
      </c>
      <c r="V8" s="45"/>
      <c r="W8" s="45" t="s">
        <v>38</v>
      </c>
      <c r="X8" s="45"/>
      <c r="Y8" s="45" t="s">
        <v>39</v>
      </c>
      <c r="Z8" s="45"/>
      <c r="AA8" s="45" t="s">
        <v>40</v>
      </c>
      <c r="AB8" s="45"/>
      <c r="AC8" s="45" t="s">
        <v>41</v>
      </c>
      <c r="AD8" s="45"/>
      <c r="AE8" s="45" t="s">
        <v>42</v>
      </c>
      <c r="AF8" s="45"/>
      <c r="AG8" s="45" t="s">
        <v>43</v>
      </c>
      <c r="AH8" s="45"/>
      <c r="AI8" s="45" t="s">
        <v>44</v>
      </c>
      <c r="AJ8" s="45"/>
      <c r="AK8" s="46" t="s">
        <v>45</v>
      </c>
      <c r="AL8" s="47" t="s">
        <v>46</v>
      </c>
      <c r="AM8" s="36"/>
      <c r="AN8" s="48"/>
      <c r="AO8" s="49"/>
      <c r="AP8" s="36"/>
      <c r="AQ8" s="39"/>
      <c r="AR8" s="39"/>
      <c r="AS8" s="39"/>
      <c r="AT8" s="39"/>
      <c r="AU8" s="39"/>
      <c r="AV8" s="39"/>
      <c r="AW8" s="40"/>
      <c r="AX8" s="40"/>
      <c r="AY8" s="40"/>
      <c r="AZ8" s="40"/>
      <c r="BA8" s="40"/>
      <c r="BB8" s="40"/>
      <c r="BC8" s="40"/>
      <c r="BD8" s="41"/>
      <c r="BE8" s="42"/>
    </row>
    <row r="9" spans="1:90" s="44" customFormat="1" ht="32.25" customHeight="1" x14ac:dyDescent="0.25">
      <c r="B9" s="31"/>
      <c r="C9" s="32"/>
      <c r="D9" s="32"/>
      <c r="E9" s="32"/>
      <c r="F9" s="32"/>
      <c r="G9" s="32"/>
      <c r="H9" s="32"/>
      <c r="I9" s="33"/>
      <c r="J9" s="33"/>
      <c r="K9" s="33"/>
      <c r="L9" s="33"/>
      <c r="M9" s="50" t="s">
        <v>47</v>
      </c>
      <c r="N9" s="50" t="s">
        <v>48</v>
      </c>
      <c r="O9" s="50" t="s">
        <v>47</v>
      </c>
      <c r="P9" s="50" t="s">
        <v>48</v>
      </c>
      <c r="Q9" s="50" t="s">
        <v>47</v>
      </c>
      <c r="R9" s="50" t="s">
        <v>48</v>
      </c>
      <c r="S9" s="50" t="s">
        <v>47</v>
      </c>
      <c r="T9" s="50" t="s">
        <v>48</v>
      </c>
      <c r="U9" s="50" t="s">
        <v>47</v>
      </c>
      <c r="V9" s="50" t="s">
        <v>48</v>
      </c>
      <c r="W9" s="50" t="s">
        <v>47</v>
      </c>
      <c r="X9" s="50" t="s">
        <v>48</v>
      </c>
      <c r="Y9" s="50" t="s">
        <v>47</v>
      </c>
      <c r="Z9" s="50" t="s">
        <v>48</v>
      </c>
      <c r="AA9" s="50" t="s">
        <v>47</v>
      </c>
      <c r="AB9" s="50" t="s">
        <v>48</v>
      </c>
      <c r="AC9" s="50" t="s">
        <v>47</v>
      </c>
      <c r="AD9" s="50" t="s">
        <v>48</v>
      </c>
      <c r="AE9" s="50" t="s">
        <v>47</v>
      </c>
      <c r="AF9" s="50" t="s">
        <v>48</v>
      </c>
      <c r="AG9" s="50" t="s">
        <v>47</v>
      </c>
      <c r="AH9" s="50" t="s">
        <v>48</v>
      </c>
      <c r="AI9" s="50" t="s">
        <v>47</v>
      </c>
      <c r="AJ9" s="50" t="s">
        <v>48</v>
      </c>
      <c r="AK9" s="46" t="s">
        <v>49</v>
      </c>
      <c r="AL9" s="51">
        <f>C5</f>
        <v>43131</v>
      </c>
      <c r="AM9" s="36"/>
      <c r="AN9" s="52"/>
      <c r="AO9" s="53"/>
      <c r="AP9" s="36"/>
      <c r="AQ9" s="54" t="s">
        <v>50</v>
      </c>
      <c r="AR9" s="54" t="s">
        <v>51</v>
      </c>
      <c r="AS9" s="54" t="s">
        <v>52</v>
      </c>
      <c r="AT9" s="54" t="s">
        <v>53</v>
      </c>
      <c r="AU9" s="54" t="s">
        <v>54</v>
      </c>
      <c r="AV9" s="54" t="s">
        <v>55</v>
      </c>
      <c r="AW9" s="40"/>
      <c r="AX9" s="40"/>
      <c r="AY9" s="54" t="s">
        <v>56</v>
      </c>
      <c r="AZ9" s="54" t="s">
        <v>57</v>
      </c>
      <c r="BA9" s="54" t="s">
        <v>58</v>
      </c>
      <c r="BB9" s="54" t="s">
        <v>59</v>
      </c>
      <c r="BC9" s="40"/>
      <c r="BD9" s="41"/>
      <c r="BE9" s="42"/>
    </row>
    <row r="10" spans="1:90" s="30" customFormat="1" ht="46.35" customHeight="1" x14ac:dyDescent="0.25">
      <c r="B10" s="55" t="s">
        <v>60</v>
      </c>
      <c r="C10" s="56" t="s">
        <v>61</v>
      </c>
      <c r="D10" s="57" t="s">
        <v>62</v>
      </c>
      <c r="E10" s="58" t="s">
        <v>63</v>
      </c>
      <c r="F10" s="59">
        <v>850</v>
      </c>
      <c r="G10" s="59">
        <v>1</v>
      </c>
      <c r="H10" s="58" t="s">
        <v>64</v>
      </c>
      <c r="I10" s="60">
        <f>'[1]INVERSION 2019 CONFIS HACIENDA '!Q11</f>
        <v>50</v>
      </c>
      <c r="J10" s="61"/>
      <c r="K10" s="62" t="s">
        <v>65</v>
      </c>
      <c r="L10" s="63" t="s">
        <v>66</v>
      </c>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4">
        <f>N10+P10+R10+T10+V10+X10+Z10+AB10+AD10+AF10+AH10+AJ10</f>
        <v>0</v>
      </c>
      <c r="AL10" s="65">
        <f>AK10/I10</f>
        <v>0</v>
      </c>
      <c r="AM10" s="66"/>
      <c r="AN10" s="67" t="s">
        <v>67</v>
      </c>
      <c r="AO10" s="68"/>
      <c r="AP10" s="69"/>
      <c r="AQ10" s="70" t="s">
        <v>68</v>
      </c>
      <c r="AR10" s="71"/>
      <c r="AS10" s="72"/>
      <c r="AT10" s="73"/>
      <c r="AU10" s="71"/>
      <c r="AV10" s="74"/>
      <c r="AW10" s="75">
        <v>754607956.72899997</v>
      </c>
      <c r="AX10" s="76">
        <f>SUM(AY10:BB10)</f>
        <v>0</v>
      </c>
      <c r="AY10" s="77"/>
      <c r="AZ10" s="77"/>
      <c r="BA10" s="77"/>
      <c r="BB10" s="77"/>
      <c r="BC10" s="78">
        <v>0</v>
      </c>
      <c r="BD10" s="79">
        <f>IF((AX10/AW10)&gt;=100%,100%,AX10/AW10)</f>
        <v>0</v>
      </c>
      <c r="BE10" s="80">
        <f>AW10-AX10</f>
        <v>754607956.72899997</v>
      </c>
      <c r="BF10" s="43"/>
    </row>
    <row r="11" spans="1:90" s="81" customFormat="1" ht="26.25" hidden="1" x14ac:dyDescent="0.25">
      <c r="B11" s="55"/>
      <c r="C11" s="56"/>
      <c r="D11" s="57"/>
      <c r="E11" s="82" t="s">
        <v>69</v>
      </c>
      <c r="F11" s="83">
        <v>200</v>
      </c>
      <c r="G11" s="83">
        <v>2</v>
      </c>
      <c r="H11" s="82" t="s">
        <v>70</v>
      </c>
      <c r="I11" s="60">
        <f>'[1]INVERSION 2019 CONFIS HACIENDA '!Q12</f>
        <v>0</v>
      </c>
      <c r="J11" s="61"/>
      <c r="K11" s="83" t="s">
        <v>65</v>
      </c>
      <c r="L11" s="84" t="s">
        <v>71</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6">
        <f>N11+P11+R11+T11+V11+X11+Z11+AB11+AD11+AF11+AH11+AJ11</f>
        <v>0</v>
      </c>
      <c r="AL11" s="87">
        <v>0</v>
      </c>
      <c r="AM11" s="88" t="s">
        <v>72</v>
      </c>
      <c r="AN11" s="89" t="s">
        <v>73</v>
      </c>
      <c r="AO11" s="90"/>
      <c r="AP11" s="91"/>
      <c r="AQ11" s="92"/>
      <c r="AR11" s="73"/>
      <c r="AS11" s="93"/>
      <c r="AT11" s="73"/>
      <c r="AU11" s="73"/>
      <c r="AV11" s="74"/>
      <c r="AW11" s="94">
        <f t="shared" ref="AW11:AW16" si="0">SUM(AV11:AV11)</f>
        <v>0</v>
      </c>
      <c r="AX11" s="76">
        <f t="shared" ref="AX11:AX21" si="1">SUM(AY11:BB11)</f>
        <v>0</v>
      </c>
      <c r="AY11" s="94"/>
      <c r="AZ11" s="94"/>
      <c r="BA11" s="94"/>
      <c r="BB11" s="94"/>
      <c r="BC11" s="95">
        <v>0</v>
      </c>
      <c r="BD11" s="96" t="e">
        <f>IF((AX11/AW11)&gt;=100%,100%,AX11/AW11)</f>
        <v>#DIV/0!</v>
      </c>
      <c r="BE11" s="80">
        <f t="shared" ref="BE11:BE20" si="2">AW11-AX11</f>
        <v>0</v>
      </c>
      <c r="BF11" s="43"/>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row>
    <row r="12" spans="1:90" s="100" customFormat="1" ht="45.75" customHeight="1" x14ac:dyDescent="0.25">
      <c r="A12" s="30"/>
      <c r="B12" s="55"/>
      <c r="C12" s="56"/>
      <c r="D12" s="57"/>
      <c r="E12" s="97" t="s">
        <v>74</v>
      </c>
      <c r="F12" s="98">
        <v>1000</v>
      </c>
      <c r="G12" s="98">
        <v>3</v>
      </c>
      <c r="H12" s="97" t="s">
        <v>75</v>
      </c>
      <c r="I12" s="60">
        <f>'[1]INVERSION 2019 CONFIS HACIENDA '!Q13</f>
        <v>250</v>
      </c>
      <c r="J12" s="61"/>
      <c r="K12" s="85" t="s">
        <v>65</v>
      </c>
      <c r="L12" s="99" t="s">
        <v>76</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64">
        <f>N12+P12+R12+T12+V12+X12+Z12+AB12+AD12+AF12+AH12+AJ12</f>
        <v>0</v>
      </c>
      <c r="AL12" s="65">
        <f>AK12/I12</f>
        <v>0</v>
      </c>
      <c r="AM12" s="66" t="s">
        <v>72</v>
      </c>
      <c r="AN12" s="67" t="s">
        <v>77</v>
      </c>
      <c r="AO12" s="68"/>
      <c r="AP12" s="69"/>
      <c r="AQ12" s="70" t="s">
        <v>78</v>
      </c>
      <c r="AR12" s="73"/>
      <c r="AS12" s="93"/>
      <c r="AT12" s="73"/>
      <c r="AU12" s="73"/>
      <c r="AV12" s="74"/>
      <c r="AW12" s="75">
        <v>2228710243</v>
      </c>
      <c r="AX12" s="76">
        <f t="shared" si="1"/>
        <v>0</v>
      </c>
      <c r="AY12" s="77"/>
      <c r="AZ12" s="77"/>
      <c r="BA12" s="77"/>
      <c r="BB12" s="77"/>
      <c r="BC12" s="78">
        <v>0</v>
      </c>
      <c r="BD12" s="79">
        <f>IF((AX12/AW12)&gt;=100%,100%,AX12/AW12)</f>
        <v>0</v>
      </c>
      <c r="BE12" s="80">
        <f t="shared" si="2"/>
        <v>2228710243</v>
      </c>
      <c r="BF12" s="43"/>
      <c r="BG12" s="30" t="s">
        <v>72</v>
      </c>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row>
    <row r="13" spans="1:90" s="100" customFormat="1" ht="54.75" customHeight="1" x14ac:dyDescent="0.25">
      <c r="A13" s="30"/>
      <c r="B13" s="55"/>
      <c r="C13" s="56"/>
      <c r="D13" s="57"/>
      <c r="E13" s="97" t="s">
        <v>79</v>
      </c>
      <c r="F13" s="98">
        <v>100</v>
      </c>
      <c r="G13" s="98">
        <v>4</v>
      </c>
      <c r="H13" s="97" t="s">
        <v>80</v>
      </c>
      <c r="I13" s="60">
        <f>'[1]INVERSION 2019 CONFIS HACIENDA '!Q14</f>
        <v>25</v>
      </c>
      <c r="J13" s="61"/>
      <c r="K13" s="85" t="s">
        <v>65</v>
      </c>
      <c r="L13" s="99" t="s">
        <v>76</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64">
        <f>N13+P13+R13+T13+V13+X13+Z13+AB13+AD13+AF13+AH13+AJ13</f>
        <v>0</v>
      </c>
      <c r="AL13" s="65">
        <f>IF((AK13/I13)&gt;100%,100%,AK13/I13)</f>
        <v>0</v>
      </c>
      <c r="AM13" s="66" t="s">
        <v>72</v>
      </c>
      <c r="AN13" s="67" t="s">
        <v>77</v>
      </c>
      <c r="AO13" s="68"/>
      <c r="AP13" s="69"/>
      <c r="AQ13" s="70">
        <v>0</v>
      </c>
      <c r="AR13" s="73"/>
      <c r="AS13" s="93"/>
      <c r="AT13" s="73"/>
      <c r="AU13" s="73"/>
      <c r="AV13" s="74"/>
      <c r="AW13" s="75">
        <f t="shared" si="0"/>
        <v>0</v>
      </c>
      <c r="AX13" s="76">
        <f t="shared" si="1"/>
        <v>0</v>
      </c>
      <c r="AY13" s="77"/>
      <c r="AZ13" s="77"/>
      <c r="BA13" s="77"/>
      <c r="BB13" s="77"/>
      <c r="BC13" s="78">
        <v>0</v>
      </c>
      <c r="BD13" s="79">
        <v>0</v>
      </c>
      <c r="BE13" s="80">
        <f t="shared" si="2"/>
        <v>0</v>
      </c>
      <c r="BF13" s="43"/>
      <c r="BG13" s="30" t="s">
        <v>72</v>
      </c>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row>
    <row r="14" spans="1:90" s="30" customFormat="1" ht="63.75" x14ac:dyDescent="0.25">
      <c r="B14" s="55"/>
      <c r="C14" s="56"/>
      <c r="D14" s="57"/>
      <c r="E14" s="97" t="s">
        <v>81</v>
      </c>
      <c r="F14" s="98">
        <v>1</v>
      </c>
      <c r="G14" s="98">
        <v>5</v>
      </c>
      <c r="H14" s="97" t="s">
        <v>82</v>
      </c>
      <c r="I14" s="60">
        <f>'[1]INVERSION 2019 CONFIS HACIENDA '!Q15</f>
        <v>1</v>
      </c>
      <c r="J14" s="61"/>
      <c r="K14" s="85" t="s">
        <v>65</v>
      </c>
      <c r="L14" s="99" t="s">
        <v>76</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101">
        <v>0</v>
      </c>
      <c r="AL14" s="65">
        <f t="shared" ref="AL14:AL19" si="3">IF((AK14/I14)&gt;100%,100%,AK14/I14)</f>
        <v>0</v>
      </c>
      <c r="AM14" s="66" t="s">
        <v>72</v>
      </c>
      <c r="AN14" s="67" t="s">
        <v>83</v>
      </c>
      <c r="AO14" s="68"/>
      <c r="AP14" s="69"/>
      <c r="AQ14" s="70">
        <v>0</v>
      </c>
      <c r="AR14" s="71"/>
      <c r="AS14" s="93"/>
      <c r="AT14" s="102"/>
      <c r="AU14" s="103"/>
      <c r="AV14" s="74"/>
      <c r="AW14" s="75">
        <v>32300632.864500005</v>
      </c>
      <c r="AX14" s="76">
        <f t="shared" si="1"/>
        <v>0</v>
      </c>
      <c r="AY14" s="77"/>
      <c r="AZ14" s="77"/>
      <c r="BA14" s="77"/>
      <c r="BB14" s="77"/>
      <c r="BC14" s="78">
        <v>0</v>
      </c>
      <c r="BD14" s="79">
        <v>0</v>
      </c>
      <c r="BE14" s="80">
        <f t="shared" si="2"/>
        <v>32300632.864500005</v>
      </c>
      <c r="BF14" s="43"/>
      <c r="BG14" s="30" t="s">
        <v>72</v>
      </c>
    </row>
    <row r="15" spans="1:90" s="100" customFormat="1" ht="53.25" customHeight="1" x14ac:dyDescent="0.25">
      <c r="A15" s="30"/>
      <c r="B15" s="55"/>
      <c r="C15" s="56" t="s">
        <v>84</v>
      </c>
      <c r="D15" s="57" t="s">
        <v>85</v>
      </c>
      <c r="E15" s="97" t="s">
        <v>86</v>
      </c>
      <c r="F15" s="98">
        <v>200</v>
      </c>
      <c r="G15" s="98">
        <v>6</v>
      </c>
      <c r="H15" s="97" t="s">
        <v>87</v>
      </c>
      <c r="I15" s="60">
        <f>'[1]INVERSION 2019 CONFIS HACIENDA '!Q16</f>
        <v>0</v>
      </c>
      <c r="J15" s="61"/>
      <c r="K15" s="104" t="s">
        <v>65</v>
      </c>
      <c r="L15" s="105" t="s">
        <v>71</v>
      </c>
      <c r="M15" s="104"/>
      <c r="N15" s="104"/>
      <c r="O15" s="104"/>
      <c r="P15" s="106"/>
      <c r="Q15" s="104"/>
      <c r="R15" s="104"/>
      <c r="S15" s="104"/>
      <c r="T15" s="104"/>
      <c r="U15" s="104"/>
      <c r="V15" s="104"/>
      <c r="W15" s="104"/>
      <c r="X15" s="104"/>
      <c r="Y15" s="104"/>
      <c r="Z15" s="104"/>
      <c r="AA15" s="104"/>
      <c r="AB15" s="107"/>
      <c r="AC15" s="104"/>
      <c r="AD15" s="107"/>
      <c r="AE15" s="104"/>
      <c r="AF15" s="107"/>
      <c r="AG15" s="104"/>
      <c r="AH15" s="107"/>
      <c r="AI15" s="104"/>
      <c r="AJ15" s="108"/>
      <c r="AK15" s="109">
        <f>N15+P15+R15+T15+V15+X15+Z15+AB15+AD15+AF15+AH15+AJ15</f>
        <v>0</v>
      </c>
      <c r="AL15" s="110">
        <v>0</v>
      </c>
      <c r="AM15" s="111" t="s">
        <v>88</v>
      </c>
      <c r="AN15" s="112" t="s">
        <v>89</v>
      </c>
      <c r="AO15" s="113"/>
      <c r="AP15" s="114"/>
      <c r="AQ15" s="70" t="s">
        <v>90</v>
      </c>
      <c r="AR15" s="71"/>
      <c r="AS15" s="93"/>
      <c r="AT15" s="102"/>
      <c r="AU15" s="103"/>
      <c r="AV15" s="74"/>
      <c r="AW15" s="75">
        <v>81115073</v>
      </c>
      <c r="AX15" s="76">
        <f t="shared" si="1"/>
        <v>0</v>
      </c>
      <c r="AY15" s="77"/>
      <c r="AZ15" s="77"/>
      <c r="BA15" s="77"/>
      <c r="BB15" s="77"/>
      <c r="BC15" s="78">
        <v>0</v>
      </c>
      <c r="BD15" s="79">
        <f>IF((AX15/AW15)&gt;=100%,100%,AX15/AW15)</f>
        <v>0</v>
      </c>
      <c r="BE15" s="80">
        <f t="shared" si="2"/>
        <v>81115073</v>
      </c>
      <c r="BF15" s="43"/>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row>
    <row r="16" spans="1:90" s="115" customFormat="1" ht="42" customHeight="1" x14ac:dyDescent="0.25">
      <c r="A16" s="30"/>
      <c r="B16" s="55"/>
      <c r="C16" s="56"/>
      <c r="D16" s="57"/>
      <c r="E16" s="97" t="s">
        <v>91</v>
      </c>
      <c r="F16" s="98">
        <v>150</v>
      </c>
      <c r="G16" s="98">
        <v>7</v>
      </c>
      <c r="H16" s="97" t="s">
        <v>92</v>
      </c>
      <c r="I16" s="60">
        <v>0</v>
      </c>
      <c r="J16" s="61"/>
      <c r="K16" s="104" t="s">
        <v>65</v>
      </c>
      <c r="L16" s="105" t="s">
        <v>71</v>
      </c>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9">
        <f t="shared" ref="AK16:AK20" si="4">N16+P16+R16+T16+V16+X16+Z16+AB16+AD16+AF16+AH16+AJ16</f>
        <v>0</v>
      </c>
      <c r="AL16" s="65">
        <v>0</v>
      </c>
      <c r="AM16" s="111" t="s">
        <v>72</v>
      </c>
      <c r="AN16" s="112" t="s">
        <v>93</v>
      </c>
      <c r="AO16" s="113"/>
      <c r="AP16" s="114"/>
      <c r="AQ16" s="70">
        <v>0</v>
      </c>
      <c r="AR16" s="71"/>
      <c r="AS16" s="93"/>
      <c r="AT16" s="102"/>
      <c r="AU16" s="103"/>
      <c r="AV16" s="74"/>
      <c r="AW16" s="75">
        <f t="shared" si="0"/>
        <v>0</v>
      </c>
      <c r="AX16" s="76">
        <f t="shared" si="1"/>
        <v>0</v>
      </c>
      <c r="AY16" s="77"/>
      <c r="AZ16" s="77"/>
      <c r="BA16" s="77"/>
      <c r="BB16" s="77"/>
      <c r="BC16" s="78">
        <v>0</v>
      </c>
      <c r="BD16" s="79">
        <v>0</v>
      </c>
      <c r="BE16" s="80">
        <f t="shared" si="2"/>
        <v>0</v>
      </c>
      <c r="BF16" s="43"/>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row>
    <row r="17" spans="2:58" s="30" customFormat="1" ht="54" customHeight="1" x14ac:dyDescent="0.25">
      <c r="B17" s="55"/>
      <c r="C17" s="116" t="s">
        <v>94</v>
      </c>
      <c r="D17" s="117" t="s">
        <v>95</v>
      </c>
      <c r="E17" s="97" t="s">
        <v>96</v>
      </c>
      <c r="F17" s="98">
        <v>7350</v>
      </c>
      <c r="G17" s="98">
        <v>8</v>
      </c>
      <c r="H17" s="97" t="s">
        <v>97</v>
      </c>
      <c r="I17" s="60">
        <f>'[1]INVERSION 2019 CONFIS HACIENDA '!Q18</f>
        <v>1850</v>
      </c>
      <c r="J17" s="61"/>
      <c r="K17" s="85" t="s">
        <v>65</v>
      </c>
      <c r="L17" s="99" t="s">
        <v>76</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64">
        <f t="shared" si="4"/>
        <v>0</v>
      </c>
      <c r="AL17" s="118">
        <f t="shared" si="3"/>
        <v>0</v>
      </c>
      <c r="AM17" s="66" t="s">
        <v>72</v>
      </c>
      <c r="AN17" s="67" t="s">
        <v>98</v>
      </c>
      <c r="AO17" s="68"/>
      <c r="AP17" s="69"/>
      <c r="AQ17" s="70" t="s">
        <v>99</v>
      </c>
      <c r="AR17" s="71"/>
      <c r="AS17" s="93"/>
      <c r="AT17" s="102"/>
      <c r="AU17" s="103"/>
      <c r="AV17" s="74"/>
      <c r="AW17" s="75">
        <v>54303733</v>
      </c>
      <c r="AX17" s="76">
        <f t="shared" si="1"/>
        <v>0</v>
      </c>
      <c r="AY17" s="77"/>
      <c r="AZ17" s="77"/>
      <c r="BA17" s="77"/>
      <c r="BB17" s="77"/>
      <c r="BC17" s="78">
        <v>0</v>
      </c>
      <c r="BD17" s="79">
        <f t="shared" ref="BD17:BD21" si="5">IF((AX17/AW17)&gt;=100%,100%,AX17/AW17)</f>
        <v>0</v>
      </c>
      <c r="BE17" s="80">
        <f t="shared" si="2"/>
        <v>54303733</v>
      </c>
      <c r="BF17" s="43"/>
    </row>
    <row r="18" spans="2:58" s="30" customFormat="1" ht="40.35" customHeight="1" x14ac:dyDescent="0.25">
      <c r="B18" s="55"/>
      <c r="C18" s="56" t="s">
        <v>100</v>
      </c>
      <c r="D18" s="57" t="s">
        <v>101</v>
      </c>
      <c r="E18" s="97" t="s">
        <v>102</v>
      </c>
      <c r="F18" s="98">
        <v>1.5</v>
      </c>
      <c r="G18" s="98">
        <v>9</v>
      </c>
      <c r="H18" s="97" t="s">
        <v>103</v>
      </c>
      <c r="I18" s="119">
        <f>'[1]INVERSION 2019 CONFIS HACIENDA '!Q19</f>
        <v>0.45</v>
      </c>
      <c r="J18" s="61"/>
      <c r="K18" s="104" t="s">
        <v>65</v>
      </c>
      <c r="L18" s="105" t="s">
        <v>66</v>
      </c>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9">
        <f t="shared" si="4"/>
        <v>0</v>
      </c>
      <c r="AL18" s="65">
        <f>IF((AK18/I18)&gt;100%,100%,AK18/I18)</f>
        <v>0</v>
      </c>
      <c r="AM18" s="111" t="s">
        <v>72</v>
      </c>
      <c r="AN18" s="112" t="s">
        <v>104</v>
      </c>
      <c r="AO18" s="113"/>
      <c r="AP18" s="114"/>
      <c r="AQ18" s="70" t="s">
        <v>105</v>
      </c>
      <c r="AR18" s="71"/>
      <c r="AS18" s="93"/>
      <c r="AT18" s="102"/>
      <c r="AU18" s="103"/>
      <c r="AV18" s="74"/>
      <c r="AW18" s="75">
        <v>170000000</v>
      </c>
      <c r="AX18" s="76">
        <f t="shared" si="1"/>
        <v>0</v>
      </c>
      <c r="AY18" s="77"/>
      <c r="AZ18" s="77"/>
      <c r="BA18" s="77"/>
      <c r="BB18" s="77"/>
      <c r="BC18" s="78">
        <v>0</v>
      </c>
      <c r="BD18" s="79">
        <f t="shared" si="5"/>
        <v>0</v>
      </c>
      <c r="BE18" s="80">
        <f t="shared" si="2"/>
        <v>170000000</v>
      </c>
      <c r="BF18" s="43"/>
    </row>
    <row r="19" spans="2:58" s="30" customFormat="1" ht="46.5" customHeight="1" x14ac:dyDescent="0.25">
      <c r="B19" s="55"/>
      <c r="C19" s="56"/>
      <c r="D19" s="57"/>
      <c r="E19" s="97" t="s">
        <v>106</v>
      </c>
      <c r="F19" s="98">
        <v>1</v>
      </c>
      <c r="G19" s="98">
        <v>10</v>
      </c>
      <c r="H19" s="97" t="s">
        <v>107</v>
      </c>
      <c r="I19" s="119">
        <f>'[1]INVERSION 2019 CONFIS HACIENDA '!Q20</f>
        <v>0.75</v>
      </c>
      <c r="J19" s="61"/>
      <c r="K19" s="104" t="s">
        <v>65</v>
      </c>
      <c r="L19" s="105" t="s">
        <v>71</v>
      </c>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9">
        <f t="shared" si="4"/>
        <v>0</v>
      </c>
      <c r="AL19" s="65">
        <f t="shared" si="3"/>
        <v>0</v>
      </c>
      <c r="AM19" s="111" t="s">
        <v>72</v>
      </c>
      <c r="AN19" s="112" t="s">
        <v>108</v>
      </c>
      <c r="AO19" s="113"/>
      <c r="AP19" s="114"/>
      <c r="AQ19" s="70">
        <v>23020102</v>
      </c>
      <c r="AR19" s="71"/>
      <c r="AS19" s="93"/>
      <c r="AT19" s="102"/>
      <c r="AU19" s="103"/>
      <c r="AV19" s="74"/>
      <c r="AW19" s="75">
        <v>38929275</v>
      </c>
      <c r="AX19" s="76">
        <f t="shared" si="1"/>
        <v>0</v>
      </c>
      <c r="AY19" s="77"/>
      <c r="AZ19" s="77"/>
      <c r="BA19" s="77"/>
      <c r="BB19" s="77"/>
      <c r="BC19" s="78">
        <v>0</v>
      </c>
      <c r="BD19" s="79">
        <f t="shared" si="5"/>
        <v>0</v>
      </c>
      <c r="BE19" s="80">
        <f t="shared" si="2"/>
        <v>38929275</v>
      </c>
      <c r="BF19" s="43"/>
    </row>
    <row r="20" spans="2:58" s="30" customFormat="1" ht="36.6" customHeight="1" x14ac:dyDescent="0.25">
      <c r="B20" s="55"/>
      <c r="C20" s="56"/>
      <c r="D20" s="57"/>
      <c r="E20" s="58" t="s">
        <v>109</v>
      </c>
      <c r="F20" s="98">
        <v>5000</v>
      </c>
      <c r="G20" s="59">
        <v>11</v>
      </c>
      <c r="H20" s="58" t="s">
        <v>110</v>
      </c>
      <c r="I20" s="60">
        <f>'[1]INVERSION 2019 CONFIS HACIENDA '!Q21</f>
        <v>2000</v>
      </c>
      <c r="J20" s="61"/>
      <c r="K20" s="62" t="s">
        <v>65</v>
      </c>
      <c r="L20" s="63" t="s">
        <v>71</v>
      </c>
      <c r="M20" s="62"/>
      <c r="N20" s="62"/>
      <c r="O20" s="62"/>
      <c r="P20" s="62"/>
      <c r="Q20" s="62"/>
      <c r="R20" s="62"/>
      <c r="S20" s="62"/>
      <c r="T20" s="62"/>
      <c r="U20" s="62"/>
      <c r="V20" s="62"/>
      <c r="W20" s="62"/>
      <c r="X20" s="62"/>
      <c r="Y20" s="62"/>
      <c r="Z20" s="62"/>
      <c r="AA20" s="62"/>
      <c r="AB20" s="62"/>
      <c r="AC20" s="62"/>
      <c r="AD20" s="62"/>
      <c r="AE20" s="62"/>
      <c r="AF20" s="62"/>
      <c r="AG20" s="62"/>
      <c r="AH20" s="62"/>
      <c r="AI20" s="62"/>
      <c r="AJ20" s="85"/>
      <c r="AK20" s="64">
        <f t="shared" si="4"/>
        <v>0</v>
      </c>
      <c r="AL20" s="65">
        <f>IF((AK20/I20)&gt;100%,100%,AK20/I20)</f>
        <v>0</v>
      </c>
      <c r="AM20" s="66" t="s">
        <v>72</v>
      </c>
      <c r="AN20" s="120" t="s">
        <v>111</v>
      </c>
      <c r="AO20" s="121"/>
      <c r="AP20" s="69"/>
      <c r="AQ20" s="70" t="s">
        <v>112</v>
      </c>
      <c r="AR20" s="93"/>
      <c r="AS20" s="93"/>
      <c r="AT20" s="93"/>
      <c r="AU20" s="103"/>
      <c r="AV20" s="74"/>
      <c r="AW20" s="75">
        <v>3231467902</v>
      </c>
      <c r="AX20" s="76">
        <f t="shared" si="1"/>
        <v>0</v>
      </c>
      <c r="AY20" s="77"/>
      <c r="AZ20" s="77"/>
      <c r="BA20" s="77"/>
      <c r="BB20" s="77"/>
      <c r="BC20" s="78">
        <v>0</v>
      </c>
      <c r="BD20" s="79">
        <f t="shared" si="5"/>
        <v>0</v>
      </c>
      <c r="BE20" s="80">
        <f t="shared" si="2"/>
        <v>3231467902</v>
      </c>
      <c r="BF20" s="43"/>
    </row>
    <row r="21" spans="2:58" s="30" customFormat="1" ht="34.5" customHeight="1" x14ac:dyDescent="0.25">
      <c r="B21" s="55"/>
      <c r="C21" s="56"/>
      <c r="D21" s="57"/>
      <c r="E21" s="58" t="s">
        <v>113</v>
      </c>
      <c r="F21" s="98">
        <v>3000</v>
      </c>
      <c r="G21" s="59">
        <v>12</v>
      </c>
      <c r="H21" s="58" t="s">
        <v>114</v>
      </c>
      <c r="I21" s="60">
        <f>'[1]INVERSION 2019 CONFIS HACIENDA '!Q22</f>
        <v>2000</v>
      </c>
      <c r="J21" s="61"/>
      <c r="K21" s="62" t="s">
        <v>65</v>
      </c>
      <c r="L21" s="63" t="s">
        <v>71</v>
      </c>
      <c r="M21" s="62"/>
      <c r="N21" s="62"/>
      <c r="O21" s="62"/>
      <c r="P21" s="62"/>
      <c r="Q21" s="62"/>
      <c r="R21" s="62"/>
      <c r="S21" s="62"/>
      <c r="T21" s="62"/>
      <c r="U21" s="62"/>
      <c r="V21" s="62"/>
      <c r="W21" s="62"/>
      <c r="X21" s="62"/>
      <c r="Y21" s="62"/>
      <c r="Z21" s="62"/>
      <c r="AA21" s="62"/>
      <c r="AB21" s="62"/>
      <c r="AC21" s="62"/>
      <c r="AD21" s="62"/>
      <c r="AE21" s="62"/>
      <c r="AF21" s="62"/>
      <c r="AG21" s="62"/>
      <c r="AH21" s="62"/>
      <c r="AI21" s="62"/>
      <c r="AJ21" s="122"/>
      <c r="AK21" s="64">
        <f>N21+P21+R21+T21+V21+X21+Z21+AB21+AD21+AF21+AH21+AJ21</f>
        <v>0</v>
      </c>
      <c r="AL21" s="65">
        <f>IF((AK21/I21)&gt;100%,100%,AK21/I21)</f>
        <v>0</v>
      </c>
      <c r="AM21" s="66" t="s">
        <v>72</v>
      </c>
      <c r="AN21" s="120" t="s">
        <v>115</v>
      </c>
      <c r="AO21" s="121"/>
      <c r="AP21" s="69"/>
      <c r="AQ21" s="70" t="s">
        <v>116</v>
      </c>
      <c r="AR21" s="71"/>
      <c r="AS21" s="93"/>
      <c r="AT21" s="73"/>
      <c r="AU21" s="123"/>
      <c r="AV21" s="74"/>
      <c r="AW21" s="75">
        <v>1827779202.8645</v>
      </c>
      <c r="AX21" s="76">
        <f t="shared" si="1"/>
        <v>0</v>
      </c>
      <c r="AY21" s="77"/>
      <c r="AZ21" s="77"/>
      <c r="BA21" s="77"/>
      <c r="BB21" s="77"/>
      <c r="BC21" s="78">
        <v>0</v>
      </c>
      <c r="BD21" s="79">
        <f t="shared" si="5"/>
        <v>0</v>
      </c>
      <c r="BE21" s="80">
        <f>AW21-AX21</f>
        <v>1827779202.8645</v>
      </c>
      <c r="BF21" s="43"/>
    </row>
    <row r="22" spans="2:58" s="30" customFormat="1" ht="15.75" customHeight="1" x14ac:dyDescent="0.25">
      <c r="C22" s="43"/>
      <c r="D22" s="43"/>
      <c r="H22" s="124" t="s">
        <v>117</v>
      </c>
      <c r="I22" s="124"/>
      <c r="J22" s="124"/>
      <c r="K22" s="125"/>
      <c r="L22" s="125"/>
      <c r="M22" s="126"/>
      <c r="N22" s="126"/>
      <c r="O22" s="126"/>
      <c r="P22" s="126"/>
      <c r="Q22" s="126"/>
      <c r="R22" s="126"/>
      <c r="S22" s="126"/>
      <c r="T22" s="126"/>
      <c r="U22" s="126"/>
      <c r="V22" s="126"/>
      <c r="W22" s="126"/>
      <c r="X22" s="126"/>
      <c r="Y22" s="126"/>
      <c r="Z22" s="126"/>
      <c r="AA22" s="126"/>
      <c r="AB22" s="126"/>
      <c r="AC22" s="126"/>
      <c r="AD22" s="126"/>
      <c r="AE22" s="126"/>
      <c r="AF22" s="126"/>
      <c r="AG22" s="126"/>
      <c r="AH22" s="126">
        <f>SUM(AH10:AH21)</f>
        <v>0</v>
      </c>
      <c r="AI22" s="126"/>
      <c r="AJ22" s="126"/>
      <c r="AK22" s="127"/>
      <c r="AL22" s="128">
        <f>(AL10+AL12+AL13+AL14+AL15+AL16+AL17+AL18+AL19+AL20+AL21)/11</f>
        <v>0</v>
      </c>
      <c r="AM22" s="125"/>
      <c r="AN22" s="125"/>
      <c r="AO22" s="125"/>
      <c r="AP22" s="125"/>
      <c r="AQ22" s="129" t="s">
        <v>118</v>
      </c>
      <c r="AR22" s="130">
        <f t="shared" ref="AR22:AV22" si="6">SUM(AR10:AR21)</f>
        <v>0</v>
      </c>
      <c r="AS22" s="130">
        <f t="shared" si="6"/>
        <v>0</v>
      </c>
      <c r="AT22" s="130">
        <f t="shared" si="6"/>
        <v>0</v>
      </c>
      <c r="AU22" s="130">
        <f t="shared" si="6"/>
        <v>0</v>
      </c>
      <c r="AV22" s="130">
        <f t="shared" si="6"/>
        <v>0</v>
      </c>
      <c r="AW22" s="130">
        <f>SUM(AW10:AW21)</f>
        <v>8419214018.4580002</v>
      </c>
      <c r="AX22" s="131">
        <f t="shared" ref="AX22:BC22" si="7">SUM(AX10:AX21)</f>
        <v>0</v>
      </c>
      <c r="AY22" s="131">
        <f t="shared" si="7"/>
        <v>0</v>
      </c>
      <c r="AZ22" s="131">
        <f t="shared" si="7"/>
        <v>0</v>
      </c>
      <c r="BA22" s="131">
        <f t="shared" si="7"/>
        <v>0</v>
      </c>
      <c r="BB22" s="131">
        <f t="shared" si="7"/>
        <v>0</v>
      </c>
      <c r="BC22" s="131">
        <f t="shared" si="7"/>
        <v>0</v>
      </c>
      <c r="BD22" s="132">
        <f>IF((AX22/AW22)&gt;=100%,100%,AX22/AW22)</f>
        <v>0</v>
      </c>
      <c r="BE22" s="133">
        <f>SUM(BE10:BE21)</f>
        <v>8419214018.4580002</v>
      </c>
      <c r="BF22" s="134" t="str">
        <f>IF((AW22-AX22)=BE22,"oK","Erro")</f>
        <v>oK</v>
      </c>
    </row>
    <row r="23" spans="2:58" s="30" customFormat="1" ht="19.5" customHeight="1" thickBot="1" x14ac:dyDescent="0.3">
      <c r="B23" s="135"/>
      <c r="C23" s="135"/>
      <c r="D23" s="135"/>
      <c r="E23" s="135"/>
      <c r="F23" s="136"/>
      <c r="G23" s="136"/>
      <c r="H23" s="124"/>
      <c r="I23" s="124"/>
      <c r="J23" s="124"/>
      <c r="K23" s="125"/>
      <c r="L23" s="125"/>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7"/>
      <c r="AL23" s="137"/>
      <c r="AM23" s="125"/>
      <c r="AN23" s="125"/>
      <c r="AO23" s="125"/>
      <c r="AP23" s="125"/>
      <c r="AQ23" s="129"/>
      <c r="AR23" s="138"/>
      <c r="AS23" s="138"/>
      <c r="AT23" s="138"/>
      <c r="AU23" s="138"/>
      <c r="AV23" s="138"/>
      <c r="AW23" s="138"/>
      <c r="AX23" s="139"/>
      <c r="AY23" s="139"/>
      <c r="AZ23" s="139"/>
      <c r="BA23" s="139"/>
      <c r="BB23" s="139"/>
      <c r="BC23" s="139"/>
      <c r="BD23" s="140"/>
      <c r="BE23" s="141"/>
      <c r="BF23" s="134"/>
    </row>
    <row r="24" spans="2:58" ht="31.5" customHeight="1" x14ac:dyDescent="0.25">
      <c r="B24" s="1"/>
      <c r="C24" s="142"/>
      <c r="D24" s="142"/>
      <c r="E24" s="142"/>
      <c r="F24" s="20"/>
      <c r="G24" s="1"/>
      <c r="H24" s="143"/>
      <c r="I24" s="1"/>
      <c r="J24" s="1"/>
      <c r="K24" s="1"/>
      <c r="L24" s="143"/>
      <c r="M24" s="1"/>
      <c r="N24" s="1"/>
      <c r="O24" s="1"/>
      <c r="P24" s="1"/>
      <c r="Q24" s="1"/>
      <c r="R24" s="1"/>
      <c r="S24" s="1"/>
      <c r="T24" s="1"/>
      <c r="U24" s="1"/>
      <c r="V24" s="1"/>
      <c r="W24" s="1"/>
      <c r="X24" s="1"/>
      <c r="Y24" s="1"/>
      <c r="Z24" s="1"/>
      <c r="AA24" s="1"/>
      <c r="AB24" s="1"/>
      <c r="AC24" s="1"/>
      <c r="AD24" s="1"/>
      <c r="AE24" s="1"/>
      <c r="AF24" s="1"/>
      <c r="AG24" s="1"/>
      <c r="AH24" s="1"/>
      <c r="AI24" s="1"/>
      <c r="AJ24" s="1"/>
      <c r="AK24" s="1"/>
      <c r="AL24" s="144"/>
      <c r="AM24" s="1"/>
      <c r="AN24" s="1"/>
      <c r="AO24" s="1"/>
      <c r="AP24" s="1"/>
      <c r="AQ24" s="1"/>
      <c r="AR24" s="22"/>
      <c r="AS24" s="22"/>
      <c r="AT24" s="22"/>
      <c r="AU24" s="22"/>
      <c r="AV24" s="22"/>
      <c r="AW24" s="22"/>
      <c r="AX24" s="145"/>
      <c r="AY24" s="22"/>
      <c r="AZ24" s="22"/>
      <c r="BA24" s="22"/>
      <c r="BB24" s="22"/>
      <c r="BC24" s="22"/>
      <c r="BD24" s="23"/>
      <c r="BE24" s="1"/>
      <c r="BF24" s="6"/>
    </row>
    <row r="25" spans="2:58" ht="26.25" x14ac:dyDescent="0.25">
      <c r="B25" s="1"/>
      <c r="C25" s="142"/>
      <c r="D25" s="142"/>
      <c r="E25" s="142"/>
      <c r="F25" s="20"/>
      <c r="G25" s="1"/>
      <c r="H25" s="143"/>
      <c r="I25" s="1"/>
      <c r="J25" s="1"/>
      <c r="K25" s="1"/>
      <c r="L25" s="143"/>
      <c r="M25" s="1"/>
      <c r="N25" s="1"/>
      <c r="O25" s="1"/>
      <c r="P25" s="1"/>
      <c r="Q25" s="1"/>
      <c r="R25" s="1"/>
      <c r="S25" s="1"/>
      <c r="T25" s="1"/>
      <c r="U25" s="1"/>
      <c r="V25" s="1"/>
      <c r="W25" s="1"/>
      <c r="X25" s="1"/>
      <c r="Y25" s="1"/>
      <c r="Z25" s="1"/>
      <c r="AA25" s="1"/>
      <c r="AB25" s="1"/>
      <c r="AC25" s="1"/>
      <c r="AD25" s="1"/>
      <c r="AE25" s="22">
        <f>1401233748+5863222100+889426298+74934857+234802431+13727128+7407067880+1181498081</f>
        <v>17065912523</v>
      </c>
      <c r="AF25" s="1"/>
      <c r="AG25" s="1"/>
      <c r="AH25" s="1"/>
      <c r="AI25" s="1"/>
      <c r="AJ25" s="1"/>
      <c r="AK25" s="1"/>
      <c r="AL25" s="146"/>
      <c r="AM25" s="1"/>
      <c r="AN25" s="1"/>
      <c r="AO25" s="1"/>
      <c r="AP25" s="1"/>
      <c r="AQ25" s="1"/>
      <c r="AR25" s="22"/>
      <c r="AS25" s="22"/>
      <c r="AT25" s="22"/>
      <c r="AU25" s="22"/>
      <c r="AV25" s="22"/>
      <c r="AW25" s="147"/>
      <c r="AX25" s="22"/>
      <c r="AY25" s="22"/>
      <c r="AZ25" s="22"/>
      <c r="BA25" s="22"/>
      <c r="BB25" s="22"/>
      <c r="BC25" s="22"/>
      <c r="BD25" s="23"/>
      <c r="BE25" s="1"/>
      <c r="BF25" s="6"/>
    </row>
    <row r="26" spans="2:58" ht="25.5" customHeight="1" x14ac:dyDescent="0.25">
      <c r="B26" s="1"/>
      <c r="C26" s="142"/>
      <c r="D26" s="142"/>
      <c r="E26" s="142"/>
      <c r="F26" s="20"/>
      <c r="G26" s="1"/>
      <c r="H26" s="143"/>
      <c r="I26" s="1"/>
      <c r="J26" s="1"/>
      <c r="K26" s="1"/>
      <c r="L26" s="143"/>
      <c r="M26" s="1"/>
      <c r="N26" s="1"/>
      <c r="O26" s="1"/>
      <c r="P26" s="1"/>
      <c r="Q26" s="1"/>
      <c r="R26" s="1"/>
      <c r="S26" s="1"/>
      <c r="T26" s="1"/>
      <c r="U26" s="1"/>
      <c r="V26" s="1"/>
      <c r="W26" s="1"/>
      <c r="X26" s="1"/>
      <c r="Y26" s="1"/>
      <c r="Z26" s="1"/>
      <c r="AA26" s="1"/>
      <c r="AB26" s="1"/>
      <c r="AC26" s="1"/>
      <c r="AD26" s="1"/>
      <c r="AE26" s="1"/>
      <c r="AF26" s="1"/>
      <c r="AG26" s="1"/>
      <c r="AH26" s="1"/>
      <c r="AI26" s="1"/>
      <c r="AJ26" s="1"/>
      <c r="AK26" s="1"/>
      <c r="AL26" s="144"/>
      <c r="AM26" s="1"/>
      <c r="AN26" s="1"/>
      <c r="AO26" s="1"/>
      <c r="AP26" s="1"/>
      <c r="AQ26" s="1"/>
      <c r="AR26" s="22"/>
      <c r="AS26" s="148"/>
      <c r="AT26" s="22"/>
      <c r="AU26" s="22"/>
      <c r="AV26" s="22"/>
      <c r="AW26" s="147"/>
      <c r="AX26" s="22"/>
      <c r="AY26" s="22"/>
      <c r="AZ26" s="22"/>
      <c r="BA26" s="22"/>
      <c r="BB26" s="22"/>
      <c r="BC26" s="22"/>
      <c r="BD26" s="23"/>
      <c r="BE26" s="1"/>
      <c r="BF26" s="6"/>
    </row>
    <row r="27" spans="2:58" ht="25.5" customHeight="1" x14ac:dyDescent="0.25">
      <c r="B27" s="1"/>
      <c r="C27" s="142"/>
      <c r="D27" s="142"/>
      <c r="E27" s="142"/>
      <c r="F27" s="20"/>
      <c r="G27" s="1"/>
      <c r="H27" s="143"/>
      <c r="I27" s="1"/>
      <c r="J27" s="1"/>
      <c r="K27" s="1"/>
      <c r="L27" s="143"/>
      <c r="M27" s="1"/>
      <c r="N27" s="1"/>
      <c r="O27" s="1"/>
      <c r="P27" s="1"/>
      <c r="Q27" s="1"/>
      <c r="R27" s="1"/>
      <c r="S27" s="1"/>
      <c r="T27" s="1"/>
      <c r="U27" s="1"/>
      <c r="V27" s="1"/>
      <c r="W27" s="1"/>
      <c r="X27" s="1"/>
      <c r="Y27" s="1"/>
      <c r="Z27" s="1"/>
      <c r="AA27" s="1"/>
      <c r="AB27" s="1"/>
      <c r="AC27" s="1"/>
      <c r="AD27" s="1"/>
      <c r="AE27" s="1"/>
      <c r="AF27" s="1"/>
      <c r="AG27" s="1"/>
      <c r="AH27" s="1"/>
      <c r="AI27" s="1"/>
      <c r="AJ27" s="1"/>
      <c r="AK27" s="1"/>
      <c r="AL27" s="144"/>
      <c r="AM27" s="1"/>
      <c r="AN27" s="1"/>
      <c r="AO27" s="1"/>
      <c r="AP27" s="1"/>
      <c r="AQ27" s="1"/>
      <c r="AR27" s="1"/>
      <c r="AS27" s="22"/>
      <c r="AT27" s="22"/>
      <c r="AU27" s="22"/>
      <c r="AV27" s="22"/>
      <c r="AW27" s="22"/>
      <c r="AX27" s="22"/>
      <c r="AY27" s="22"/>
      <c r="AZ27" s="22"/>
      <c r="BA27" s="22"/>
      <c r="BB27" s="22"/>
      <c r="BC27" s="22"/>
      <c r="BD27" s="23"/>
      <c r="BE27" s="1"/>
      <c r="BF27" s="6"/>
    </row>
    <row r="28" spans="2:58" ht="14.25" customHeight="1" x14ac:dyDescent="0.25">
      <c r="B28" s="1"/>
      <c r="C28" s="142"/>
      <c r="D28" s="142"/>
      <c r="E28" s="142"/>
      <c r="F28" s="20"/>
      <c r="G28" s="1"/>
      <c r="H28" s="143"/>
      <c r="I28" s="1"/>
      <c r="J28" s="1"/>
      <c r="K28" s="1"/>
      <c r="L28" s="143"/>
      <c r="M28" s="1"/>
      <c r="N28" s="1"/>
      <c r="O28" s="1">
        <f>5.71+1.43</f>
        <v>7.14</v>
      </c>
      <c r="P28" s="1"/>
      <c r="Q28" s="1"/>
      <c r="R28" s="1"/>
      <c r="S28" s="1"/>
      <c r="T28" s="1"/>
      <c r="U28" s="1"/>
      <c r="V28" s="1"/>
      <c r="W28" s="1"/>
      <c r="X28" s="1"/>
      <c r="Y28" s="1"/>
      <c r="Z28" s="1"/>
      <c r="AA28" s="1"/>
      <c r="AB28" s="1"/>
      <c r="AC28" s="1"/>
      <c r="AD28" s="1"/>
      <c r="AE28" s="1"/>
      <c r="AF28" s="1"/>
      <c r="AG28" s="1"/>
      <c r="AH28" s="1"/>
      <c r="AI28" s="1"/>
      <c r="AJ28" s="1"/>
      <c r="AK28" s="1"/>
      <c r="AL28" s="144"/>
      <c r="AM28" s="1"/>
      <c r="AN28" s="1"/>
      <c r="AO28" s="1"/>
      <c r="AP28" s="1"/>
      <c r="AQ28" s="1"/>
      <c r="AR28" s="22"/>
      <c r="AS28" s="22"/>
      <c r="AT28" s="22"/>
      <c r="AU28" s="22"/>
      <c r="AV28" s="22"/>
      <c r="AW28" s="22"/>
      <c r="AX28" s="22"/>
      <c r="AY28" s="22"/>
      <c r="AZ28" s="22"/>
      <c r="BA28" s="22"/>
      <c r="BB28" s="22"/>
      <c r="BC28" s="22"/>
      <c r="BD28" s="23"/>
      <c r="BE28" s="1"/>
      <c r="BF28" s="6"/>
    </row>
    <row r="29" spans="2:58" ht="12.75" customHeight="1" x14ac:dyDescent="0.25">
      <c r="B29" s="1"/>
      <c r="C29" s="142"/>
      <c r="D29" s="142"/>
      <c r="E29" s="142"/>
      <c r="F29" s="20"/>
      <c r="G29" s="1"/>
      <c r="H29" s="143"/>
      <c r="I29" s="1"/>
      <c r="J29" s="1"/>
      <c r="K29" s="1"/>
      <c r="L29" s="143"/>
      <c r="M29" s="1"/>
      <c r="N29" s="1"/>
      <c r="O29" s="1"/>
      <c r="P29" s="1"/>
      <c r="Q29" s="1"/>
      <c r="R29" s="1"/>
      <c r="S29" s="1"/>
      <c r="T29" s="1"/>
      <c r="U29" s="1"/>
      <c r="V29" s="1"/>
      <c r="W29" s="1"/>
      <c r="X29" s="1"/>
      <c r="Y29" s="1"/>
      <c r="Z29" s="1"/>
      <c r="AA29" s="1"/>
      <c r="AB29" s="1"/>
      <c r="AC29" s="1"/>
      <c r="AD29" s="1"/>
      <c r="AE29" s="1"/>
      <c r="AF29" s="1"/>
      <c r="AG29" s="1"/>
      <c r="AH29" s="1"/>
      <c r="AI29" s="1"/>
      <c r="AJ29" s="1"/>
      <c r="AK29" s="1"/>
      <c r="AL29" s="144"/>
      <c r="AM29" s="1"/>
      <c r="AN29" s="1"/>
      <c r="AO29" s="1"/>
      <c r="AP29" s="1"/>
      <c r="AQ29" s="1"/>
      <c r="AR29" s="22"/>
      <c r="AS29" s="22"/>
      <c r="AT29" s="22"/>
      <c r="AU29" s="22"/>
      <c r="AV29" s="22"/>
      <c r="AW29" s="22"/>
      <c r="AX29" s="22"/>
      <c r="AY29" s="22"/>
      <c r="AZ29" s="22"/>
      <c r="BA29" s="22"/>
      <c r="BB29" s="22"/>
      <c r="BC29" s="22"/>
      <c r="BD29" s="23"/>
      <c r="BE29" s="1"/>
      <c r="BF29" s="6"/>
    </row>
    <row r="30" spans="2:58" ht="46.5" hidden="1" customHeight="1" x14ac:dyDescent="0.25">
      <c r="B30" s="1"/>
      <c r="C30" s="142"/>
      <c r="D30" s="142"/>
      <c r="E30" s="142"/>
      <c r="F30" s="20"/>
      <c r="G30" s="1"/>
      <c r="H30" s="143"/>
      <c r="I30" s="1"/>
      <c r="J30" s="1"/>
      <c r="K30" s="1"/>
      <c r="L30" s="143"/>
      <c r="M30" s="1"/>
      <c r="N30" s="1"/>
      <c r="O30" s="1"/>
      <c r="P30" s="1"/>
      <c r="Q30" s="1"/>
      <c r="R30" s="1"/>
      <c r="S30" s="1"/>
      <c r="T30" s="1"/>
      <c r="U30" s="1"/>
      <c r="V30" s="1"/>
      <c r="W30" s="1"/>
      <c r="X30" s="1"/>
      <c r="Y30" s="1"/>
      <c r="Z30" s="1"/>
      <c r="AA30" s="1"/>
      <c r="AB30" s="1"/>
      <c r="AC30" s="1"/>
      <c r="AD30" s="1"/>
      <c r="AE30" s="1"/>
      <c r="AF30" s="1"/>
      <c r="AG30" s="1"/>
      <c r="AH30" s="1"/>
      <c r="AI30" s="1"/>
      <c r="AJ30" s="1"/>
      <c r="AK30" s="1"/>
      <c r="AL30" s="144"/>
      <c r="AM30" s="1"/>
      <c r="AN30" s="1"/>
      <c r="AO30" s="1"/>
      <c r="AP30" s="1"/>
      <c r="AQ30" s="1"/>
      <c r="AR30" s="22"/>
      <c r="AS30" s="22"/>
      <c r="AT30" s="22"/>
      <c r="AU30" s="22"/>
      <c r="AV30" s="149" t="s">
        <v>119</v>
      </c>
      <c r="AW30" s="150"/>
      <c r="AX30" s="151"/>
      <c r="AY30" s="22"/>
      <c r="AZ30" s="22"/>
      <c r="BA30" s="22"/>
      <c r="BB30" s="22"/>
      <c r="BC30" s="22"/>
      <c r="BD30" s="23"/>
      <c r="BE30" s="1"/>
      <c r="BF30" s="6"/>
    </row>
    <row r="31" spans="2:58" ht="25.5" hidden="1" customHeight="1" x14ac:dyDescent="0.25">
      <c r="B31" s="1"/>
      <c r="C31" s="142"/>
      <c r="D31" s="142"/>
      <c r="E31" s="142"/>
      <c r="F31" s="20"/>
      <c r="G31" s="1"/>
      <c r="H31" s="143"/>
      <c r="I31" s="1"/>
      <c r="J31" s="1"/>
      <c r="K31" s="1"/>
      <c r="L31" s="143"/>
      <c r="M31" s="1"/>
      <c r="N31" s="1"/>
      <c r="O31" s="1"/>
      <c r="P31" s="1"/>
      <c r="Q31" s="1"/>
      <c r="R31" s="1"/>
      <c r="S31" s="1"/>
      <c r="T31" s="1"/>
      <c r="U31" s="1"/>
      <c r="V31" s="1"/>
      <c r="W31" s="1"/>
      <c r="X31" s="1"/>
      <c r="Y31" s="1"/>
      <c r="Z31" s="1"/>
      <c r="AA31" s="1"/>
      <c r="AB31" s="1"/>
      <c r="AC31" s="1"/>
      <c r="AD31" s="1"/>
      <c r="AE31" s="1"/>
      <c r="AF31" s="1"/>
      <c r="AG31" s="1"/>
      <c r="AH31" s="1"/>
      <c r="AI31" s="1"/>
      <c r="AJ31" s="1"/>
      <c r="AK31" s="1"/>
      <c r="AL31" s="144"/>
      <c r="AM31" s="1"/>
      <c r="AN31" s="1"/>
      <c r="AO31" s="1"/>
      <c r="AP31" s="1"/>
      <c r="AQ31" s="1"/>
      <c r="AR31" s="22"/>
      <c r="AS31" s="22"/>
      <c r="AT31" s="22"/>
      <c r="AU31" s="22"/>
      <c r="AV31" s="152" t="s">
        <v>120</v>
      </c>
      <c r="AW31" s="153" t="s">
        <v>121</v>
      </c>
      <c r="AX31" s="154" t="s">
        <v>122</v>
      </c>
      <c r="AY31" s="22"/>
      <c r="AZ31" s="22"/>
      <c r="BA31" s="22"/>
      <c r="BB31" s="22"/>
      <c r="BC31" s="22" t="s">
        <v>123</v>
      </c>
      <c r="BD31" s="23"/>
      <c r="BE31" s="1"/>
      <c r="BF31" s="6"/>
    </row>
    <row r="32" spans="2:58" ht="15" hidden="1" customHeight="1" x14ac:dyDescent="0.25">
      <c r="B32" s="1"/>
      <c r="C32" s="142"/>
      <c r="D32" s="142"/>
      <c r="E32" s="142"/>
      <c r="F32" s="20"/>
      <c r="G32" s="1"/>
      <c r="H32" s="143"/>
      <c r="I32" s="1"/>
      <c r="J32" s="1"/>
      <c r="K32" s="1"/>
      <c r="L32" s="143"/>
      <c r="M32" s="1"/>
      <c r="N32" s="1"/>
      <c r="O32" s="1"/>
      <c r="P32" s="1"/>
      <c r="Q32" s="1"/>
      <c r="R32" s="1"/>
      <c r="S32" s="1"/>
      <c r="T32" s="1"/>
      <c r="U32" s="1"/>
      <c r="V32" s="1"/>
      <c r="W32" s="1"/>
      <c r="X32" s="1"/>
      <c r="Y32" s="1"/>
      <c r="Z32" s="1"/>
      <c r="AA32" s="1"/>
      <c r="AB32" s="1"/>
      <c r="AC32" s="1"/>
      <c r="AD32" s="1"/>
      <c r="AE32" s="1"/>
      <c r="AF32" s="1"/>
      <c r="AG32" s="1"/>
      <c r="AH32" s="1"/>
      <c r="AI32" s="1"/>
      <c r="AJ32" s="1"/>
      <c r="AK32" s="1"/>
      <c r="AL32" s="144"/>
      <c r="AM32" s="1"/>
      <c r="AN32" s="1"/>
      <c r="AO32" s="1"/>
      <c r="AP32" s="1"/>
      <c r="AQ32" s="1"/>
      <c r="AR32" s="22"/>
      <c r="AS32" s="22"/>
      <c r="AT32" s="22"/>
      <c r="AU32" s="22"/>
      <c r="AV32" s="155" t="s">
        <v>124</v>
      </c>
      <c r="AW32" s="156">
        <f>SUM(AW10:AW14)</f>
        <v>3015618832.5935001</v>
      </c>
      <c r="AX32" s="157">
        <f>SUM(AX10:AX14)</f>
        <v>0</v>
      </c>
      <c r="AY32" s="22">
        <f>'[2]8.DesgloseSSEPI'!K250</f>
        <v>2460371532.4200001</v>
      </c>
      <c r="AZ32" s="22"/>
      <c r="BA32" s="22"/>
      <c r="BB32" s="22"/>
      <c r="BC32" s="158">
        <f>AX32/AW32</f>
        <v>0</v>
      </c>
      <c r="BD32" s="23"/>
      <c r="BE32" s="1"/>
      <c r="BF32" s="6"/>
    </row>
    <row r="33" spans="3:55" ht="15" hidden="1" customHeight="1" x14ac:dyDescent="0.25">
      <c r="C33" s="142"/>
      <c r="D33" s="142"/>
      <c r="E33" s="142"/>
      <c r="F33" s="20"/>
      <c r="G33" s="1"/>
      <c r="H33" s="143"/>
      <c r="I33" s="1"/>
      <c r="J33" s="1"/>
      <c r="K33" s="1"/>
      <c r="L33" s="143"/>
      <c r="M33" s="1"/>
      <c r="N33" s="1"/>
      <c r="O33" s="1"/>
      <c r="P33" s="1"/>
      <c r="Q33" s="1"/>
      <c r="R33" s="1"/>
      <c r="S33" s="1"/>
      <c r="T33" s="1"/>
      <c r="U33" s="1"/>
      <c r="V33" s="1"/>
      <c r="W33" s="1"/>
      <c r="X33" s="1"/>
      <c r="Y33" s="1"/>
      <c r="Z33" s="1"/>
      <c r="AA33" s="1"/>
      <c r="AB33" s="1"/>
      <c r="AC33" s="1"/>
      <c r="AD33" s="1"/>
      <c r="AE33" s="1"/>
      <c r="AF33" s="1"/>
      <c r="AG33" s="1"/>
      <c r="AH33" s="1"/>
      <c r="AI33" s="1"/>
      <c r="AJ33" s="1"/>
      <c r="AK33" s="1"/>
      <c r="AL33" s="144"/>
      <c r="AM33" s="1"/>
      <c r="AN33" s="1"/>
      <c r="AO33" s="1"/>
      <c r="AP33" s="1"/>
      <c r="AQ33" s="1"/>
      <c r="AR33" s="22"/>
      <c r="AS33" s="22"/>
      <c r="AT33" s="22"/>
      <c r="AU33" s="22"/>
      <c r="AV33" s="155" t="s">
        <v>125</v>
      </c>
      <c r="AW33" s="156">
        <f>SUM(AW15:AW16)</f>
        <v>81115073</v>
      </c>
      <c r="AX33" s="157">
        <f>SUM(AX15:AX16)</f>
        <v>0</v>
      </c>
      <c r="AY33" s="22">
        <f>'[2]8.DesgloseSSEPI'!K251</f>
        <v>1454610711.74</v>
      </c>
      <c r="AZ33" s="22"/>
      <c r="BA33" s="22"/>
      <c r="BB33" s="22"/>
      <c r="BC33" s="158">
        <f>AX33/AW33</f>
        <v>0</v>
      </c>
    </row>
    <row r="34" spans="3:55" ht="15" hidden="1" customHeight="1" x14ac:dyDescent="0.25">
      <c r="C34" s="142"/>
      <c r="D34" s="142"/>
      <c r="E34" s="142"/>
      <c r="F34" s="20"/>
      <c r="G34" s="1"/>
      <c r="H34" s="143"/>
      <c r="I34" s="1"/>
      <c r="J34" s="1"/>
      <c r="K34" s="1"/>
      <c r="L34" s="143"/>
      <c r="M34" s="1"/>
      <c r="N34" s="1"/>
      <c r="O34" s="1"/>
      <c r="P34" s="1"/>
      <c r="Q34" s="1"/>
      <c r="R34" s="1"/>
      <c r="S34" s="1"/>
      <c r="T34" s="1"/>
      <c r="U34" s="1"/>
      <c r="V34" s="1"/>
      <c r="W34" s="1"/>
      <c r="X34" s="1"/>
      <c r="Y34" s="1"/>
      <c r="Z34" s="1"/>
      <c r="AA34" s="1"/>
      <c r="AB34" s="1"/>
      <c r="AC34" s="1"/>
      <c r="AD34" s="1"/>
      <c r="AE34" s="1"/>
      <c r="AF34" s="1"/>
      <c r="AG34" s="1"/>
      <c r="AH34" s="1"/>
      <c r="AI34" s="1"/>
      <c r="AJ34" s="1"/>
      <c r="AK34" s="1"/>
      <c r="AL34" s="144"/>
      <c r="AM34" s="1"/>
      <c r="AN34" s="1"/>
      <c r="AO34" s="1"/>
      <c r="AP34" s="1"/>
      <c r="AQ34" s="1"/>
      <c r="AR34" s="22"/>
      <c r="AS34" s="22"/>
      <c r="AT34" s="22"/>
      <c r="AU34" s="22"/>
      <c r="AV34" s="155" t="s">
        <v>126</v>
      </c>
      <c r="AW34" s="156">
        <f>SUM(AW17)</f>
        <v>54303733</v>
      </c>
      <c r="AX34" s="157">
        <f>SUM(AX17)</f>
        <v>0</v>
      </c>
      <c r="AY34" s="22">
        <f>'[2]8.DesgloseSSEPI'!K252</f>
        <v>74934857</v>
      </c>
      <c r="AZ34" s="22"/>
      <c r="BA34" s="22"/>
      <c r="BB34" s="22"/>
      <c r="BC34" s="158">
        <f>AX34/AW34</f>
        <v>0</v>
      </c>
    </row>
    <row r="35" spans="3:55" ht="15" hidden="1" customHeight="1" x14ac:dyDescent="0.25">
      <c r="C35" s="142"/>
      <c r="D35" s="142"/>
      <c r="E35" s="142"/>
      <c r="F35" s="20"/>
      <c r="G35" s="1"/>
      <c r="H35" s="143"/>
      <c r="I35" s="1"/>
      <c r="J35" s="1"/>
      <c r="K35" s="1"/>
      <c r="L35" s="143"/>
      <c r="M35" s="1"/>
      <c r="N35" s="1"/>
      <c r="O35" s="1"/>
      <c r="P35" s="1"/>
      <c r="Q35" s="1"/>
      <c r="R35" s="1"/>
      <c r="S35" s="1"/>
      <c r="T35" s="1"/>
      <c r="U35" s="1"/>
      <c r="V35" s="1"/>
      <c r="W35" s="1"/>
      <c r="X35" s="1"/>
      <c r="Y35" s="1"/>
      <c r="Z35" s="1"/>
      <c r="AA35" s="1"/>
      <c r="AB35" s="1"/>
      <c r="AC35" s="1"/>
      <c r="AD35" s="1"/>
      <c r="AE35" s="1"/>
      <c r="AF35" s="1"/>
      <c r="AG35" s="1"/>
      <c r="AH35" s="1"/>
      <c r="AI35" s="1"/>
      <c r="AJ35" s="1"/>
      <c r="AK35" s="1"/>
      <c r="AL35" s="144"/>
      <c r="AM35" s="1"/>
      <c r="AN35" s="1"/>
      <c r="AO35" s="1"/>
      <c r="AP35" s="1"/>
      <c r="AQ35" s="1"/>
      <c r="AR35" s="22"/>
      <c r="AS35" s="22"/>
      <c r="AT35" s="22"/>
      <c r="AU35" s="22"/>
      <c r="AV35" s="155" t="s">
        <v>127</v>
      </c>
      <c r="AW35" s="156">
        <f>SUM(AW18:AW21)</f>
        <v>5268176379.8645</v>
      </c>
      <c r="AX35" s="157">
        <f>SUM(AX18:AX21)</f>
        <v>0</v>
      </c>
      <c r="AY35" s="22">
        <f>'[2]8.DesgloseSSEPI'!K253</f>
        <v>9568842107.9500008</v>
      </c>
      <c r="AZ35" s="22"/>
      <c r="BA35" s="22"/>
      <c r="BB35" s="22"/>
      <c r="BC35" s="158">
        <f>AX35/AW35</f>
        <v>0</v>
      </c>
    </row>
    <row r="36" spans="3:55" ht="39" hidden="1" customHeight="1" thickBot="1" x14ac:dyDescent="0.3">
      <c r="C36" s="142"/>
      <c r="D36" s="142"/>
      <c r="E36" s="142"/>
      <c r="F36" s="20"/>
      <c r="G36" s="1"/>
      <c r="H36" s="143"/>
      <c r="I36" s="1"/>
      <c r="J36" s="1"/>
      <c r="K36" s="1"/>
      <c r="L36" s="143"/>
      <c r="M36" s="1"/>
      <c r="N36" s="1"/>
      <c r="O36" s="1"/>
      <c r="P36" s="1"/>
      <c r="Q36" s="1"/>
      <c r="R36" s="1"/>
      <c r="S36" s="1"/>
      <c r="T36" s="1"/>
      <c r="U36" s="1"/>
      <c r="V36" s="1"/>
      <c r="W36" s="1"/>
      <c r="X36" s="1"/>
      <c r="Y36" s="1"/>
      <c r="Z36" s="1"/>
      <c r="AA36" s="1"/>
      <c r="AB36" s="1"/>
      <c r="AC36" s="1"/>
      <c r="AD36" s="1"/>
      <c r="AE36" s="1"/>
      <c r="AF36" s="1"/>
      <c r="AG36" s="1"/>
      <c r="AH36" s="1"/>
      <c r="AI36" s="1"/>
      <c r="AJ36" s="1"/>
      <c r="AK36" s="1"/>
      <c r="AL36" s="144"/>
      <c r="AM36" s="1"/>
      <c r="AN36" s="1"/>
      <c r="AO36" s="1"/>
      <c r="AP36" s="1"/>
      <c r="AQ36" s="1"/>
      <c r="AR36" s="22"/>
      <c r="AS36" s="22"/>
      <c r="AT36" s="22"/>
      <c r="AU36" s="22"/>
      <c r="AV36" s="159" t="s">
        <v>128</v>
      </c>
      <c r="AW36" s="160">
        <f>SUM(AW32:AW35)</f>
        <v>8419214018.4580002</v>
      </c>
      <c r="AX36" s="161">
        <f>SUM(AX32:AX35)</f>
        <v>0</v>
      </c>
      <c r="AY36" s="22"/>
      <c r="AZ36" s="22"/>
      <c r="BA36" s="22"/>
      <c r="BB36" s="22"/>
      <c r="BC36" s="158">
        <f>AX36/AW36</f>
        <v>0</v>
      </c>
    </row>
    <row r="37" spans="3:55" ht="25.5" hidden="1" customHeight="1" x14ac:dyDescent="0.25">
      <c r="C37" s="142"/>
      <c r="D37" s="142"/>
      <c r="E37" s="142"/>
      <c r="F37" s="20"/>
      <c r="G37" s="1"/>
      <c r="H37" s="143"/>
      <c r="I37" s="1"/>
      <c r="J37" s="1"/>
      <c r="K37" s="1"/>
      <c r="L37" s="143"/>
      <c r="M37" s="1"/>
      <c r="N37" s="1"/>
      <c r="O37" s="1"/>
      <c r="P37" s="1"/>
      <c r="Q37" s="1"/>
      <c r="R37" s="1"/>
      <c r="S37" s="1"/>
      <c r="T37" s="1"/>
      <c r="U37" s="1"/>
      <c r="V37" s="1"/>
      <c r="W37" s="1"/>
      <c r="X37" s="1"/>
      <c r="Y37" s="1"/>
      <c r="Z37" s="1"/>
      <c r="AA37" s="1"/>
      <c r="AB37" s="1"/>
      <c r="AC37" s="1"/>
      <c r="AD37" s="1"/>
      <c r="AE37" s="1"/>
      <c r="AF37" s="1"/>
      <c r="AG37" s="1"/>
      <c r="AH37" s="1"/>
      <c r="AI37" s="1"/>
      <c r="AJ37" s="1"/>
      <c r="AK37" s="1"/>
      <c r="AL37" s="144"/>
      <c r="AM37" s="1"/>
      <c r="AN37" s="1"/>
      <c r="AO37" s="1"/>
      <c r="AP37" s="1"/>
      <c r="AQ37" s="1"/>
      <c r="AR37" s="22"/>
      <c r="AS37" s="22"/>
      <c r="AT37" s="22"/>
      <c r="AU37" s="22"/>
      <c r="AV37" s="22"/>
      <c r="AW37" s="162">
        <f>AW39-AW22</f>
        <v>5420300848.5419998</v>
      </c>
      <c r="AX37" s="22"/>
      <c r="AY37" s="22"/>
      <c r="AZ37" s="22"/>
      <c r="BA37" s="22"/>
      <c r="BB37" s="22"/>
      <c r="BC37" s="22"/>
    </row>
    <row r="38" spans="3:55" ht="26.25" hidden="1" x14ac:dyDescent="0.25">
      <c r="C38" s="142"/>
      <c r="D38" s="142"/>
      <c r="E38" s="142"/>
      <c r="F38" s="20"/>
      <c r="G38" s="1"/>
      <c r="H38" s="143"/>
      <c r="I38" s="1"/>
      <c r="J38" s="1"/>
      <c r="K38" s="1"/>
      <c r="L38" s="143"/>
      <c r="M38" s="1"/>
      <c r="N38" s="1"/>
      <c r="O38" s="1"/>
      <c r="P38" s="1"/>
      <c r="Q38" s="1"/>
      <c r="R38" s="1"/>
      <c r="S38" s="1"/>
      <c r="T38" s="1"/>
      <c r="U38" s="1"/>
      <c r="V38" s="1"/>
      <c r="W38" s="1"/>
      <c r="X38" s="1"/>
      <c r="Y38" s="1"/>
      <c r="Z38" s="1"/>
      <c r="AA38" s="1"/>
      <c r="AB38" s="1"/>
      <c r="AC38" s="1"/>
      <c r="AD38" s="1"/>
      <c r="AE38" s="1"/>
      <c r="AF38" s="1"/>
      <c r="AG38" s="1"/>
      <c r="AH38" s="1"/>
      <c r="AI38" s="1"/>
      <c r="AJ38" s="1"/>
      <c r="AK38" s="1"/>
      <c r="AL38" s="144"/>
      <c r="AM38" s="1"/>
      <c r="AN38" s="1"/>
      <c r="AO38" s="1"/>
      <c r="AP38" s="1"/>
      <c r="AQ38" s="1"/>
      <c r="AR38" s="22"/>
      <c r="AS38" s="22"/>
      <c r="AT38" s="22"/>
      <c r="AU38" s="22"/>
      <c r="AV38" s="163" t="s">
        <v>129</v>
      </c>
      <c r="AW38" s="162">
        <f>'[2]3 Presupuesto 2018'!D38</f>
        <v>13850840000</v>
      </c>
      <c r="AX38" s="22"/>
      <c r="AY38" s="22"/>
      <c r="AZ38" s="22"/>
      <c r="BA38" s="22"/>
      <c r="BB38" s="22"/>
      <c r="BC38" s="22"/>
    </row>
    <row r="39" spans="3:55" ht="21" hidden="1" x14ac:dyDescent="0.25">
      <c r="C39" s="164"/>
      <c r="D39" s="164"/>
      <c r="E39" s="164"/>
      <c r="F39" s="6"/>
      <c r="G39" s="1"/>
      <c r="H39" s="143"/>
      <c r="I39" s="1"/>
      <c r="J39" s="1"/>
      <c r="K39" s="1"/>
      <c r="L39" s="143"/>
      <c r="M39" s="1"/>
      <c r="N39" s="1"/>
      <c r="O39" s="1"/>
      <c r="P39" s="1"/>
      <c r="Q39" s="1"/>
      <c r="R39" s="1"/>
      <c r="S39" s="1"/>
      <c r="T39" s="1"/>
      <c r="U39" s="1"/>
      <c r="V39" s="1"/>
      <c r="W39" s="1"/>
      <c r="X39" s="1"/>
      <c r="Y39" s="1"/>
      <c r="Z39" s="1"/>
      <c r="AA39" s="1"/>
      <c r="AB39" s="1"/>
      <c r="AC39" s="1"/>
      <c r="AD39" s="1"/>
      <c r="AE39" s="1"/>
      <c r="AF39" s="1"/>
      <c r="AG39" s="1"/>
      <c r="AH39" s="1"/>
      <c r="AI39" s="1"/>
      <c r="AJ39" s="1"/>
      <c r="AK39" s="1"/>
      <c r="AL39" s="144"/>
      <c r="AM39" s="1"/>
      <c r="AN39" s="1"/>
      <c r="AO39" s="1"/>
      <c r="AP39" s="1"/>
      <c r="AQ39" s="1"/>
      <c r="AR39" s="22"/>
      <c r="AS39" s="22"/>
      <c r="AT39" s="22"/>
      <c r="AU39" s="22"/>
      <c r="AV39" s="163" t="s">
        <v>130</v>
      </c>
      <c r="AW39" s="163">
        <f>'[2]6.Plan Trabajo Invisbu interno'!K85</f>
        <v>13839514867</v>
      </c>
      <c r="AX39" s="22"/>
      <c r="AY39" s="22"/>
      <c r="AZ39" s="22"/>
      <c r="BA39" s="22"/>
      <c r="BB39" s="22"/>
      <c r="BC39" s="22"/>
    </row>
    <row r="40" spans="3:55" ht="21" hidden="1" x14ac:dyDescent="0.25">
      <c r="C40" s="6"/>
      <c r="D40" s="6"/>
      <c r="E40" s="1"/>
      <c r="F40" s="1"/>
      <c r="G40" s="1"/>
      <c r="H40" s="143"/>
      <c r="I40" s="1"/>
      <c r="J40" s="1"/>
      <c r="K40" s="1"/>
      <c r="L40" s="143"/>
      <c r="M40" s="1"/>
      <c r="N40" s="1"/>
      <c r="O40" s="1"/>
      <c r="P40" s="1"/>
      <c r="Q40" s="1"/>
      <c r="R40" s="1"/>
      <c r="S40" s="1"/>
      <c r="T40" s="1"/>
      <c r="U40" s="1"/>
      <c r="V40" s="1"/>
      <c r="W40" s="1"/>
      <c r="X40" s="1"/>
      <c r="Y40" s="1"/>
      <c r="Z40" s="1"/>
      <c r="AA40" s="1"/>
      <c r="AB40" s="1"/>
      <c r="AC40" s="1"/>
      <c r="AD40" s="1"/>
      <c r="AE40" s="1"/>
      <c r="AF40" s="1"/>
      <c r="AG40" s="1"/>
      <c r="AH40" s="1"/>
      <c r="AI40" s="1"/>
      <c r="AJ40" s="1"/>
      <c r="AK40" s="1"/>
      <c r="AL40" s="144"/>
      <c r="AM40" s="1"/>
      <c r="AN40" s="1"/>
      <c r="AO40" s="1"/>
      <c r="AP40" s="1"/>
      <c r="AQ40" s="1"/>
      <c r="AR40" s="22"/>
      <c r="AS40" s="22"/>
      <c r="AT40" s="22"/>
      <c r="AU40" s="22"/>
      <c r="AV40" s="163" t="s">
        <v>131</v>
      </c>
      <c r="AW40" s="163">
        <f>AW38-AW39</f>
        <v>11325133</v>
      </c>
      <c r="AX40" s="22"/>
      <c r="AY40" s="22"/>
      <c r="AZ40" s="22"/>
      <c r="BA40" s="22"/>
      <c r="BB40" s="22"/>
      <c r="BC40" s="22"/>
    </row>
    <row r="41" spans="3:55" ht="21" hidden="1" x14ac:dyDescent="0.25">
      <c r="C41" s="6"/>
      <c r="D41" s="6"/>
      <c r="E41" s="1"/>
      <c r="F41" s="1"/>
      <c r="G41" s="1"/>
      <c r="H41" s="143"/>
      <c r="I41" s="1"/>
      <c r="J41" s="1"/>
      <c r="K41" s="1"/>
      <c r="L41" s="143"/>
      <c r="M41" s="1"/>
      <c r="N41" s="1"/>
      <c r="O41" s="1"/>
      <c r="P41" s="1"/>
      <c r="Q41" s="1"/>
      <c r="R41" s="1"/>
      <c r="S41" s="1"/>
      <c r="T41" s="1"/>
      <c r="U41" s="1"/>
      <c r="V41" s="1"/>
      <c r="W41" s="1"/>
      <c r="X41" s="1"/>
      <c r="Y41" s="1"/>
      <c r="Z41" s="1"/>
      <c r="AA41" s="1"/>
      <c r="AB41" s="1"/>
      <c r="AC41" s="1"/>
      <c r="AD41" s="1"/>
      <c r="AE41" s="1"/>
      <c r="AF41" s="1"/>
      <c r="AG41" s="1"/>
      <c r="AH41" s="1"/>
      <c r="AI41" s="1"/>
      <c r="AJ41" s="1"/>
      <c r="AK41" s="1"/>
      <c r="AL41" s="144"/>
      <c r="AM41" s="1"/>
      <c r="AN41" s="1"/>
      <c r="AO41" s="1"/>
      <c r="AP41" s="1"/>
      <c r="AQ41" s="1"/>
      <c r="AR41" s="22"/>
      <c r="AS41" s="22"/>
      <c r="AT41" s="22"/>
      <c r="AU41" s="22"/>
      <c r="AV41" s="163"/>
      <c r="AW41" s="163"/>
      <c r="AX41" s="22"/>
      <c r="AY41" s="22"/>
      <c r="AZ41" s="22"/>
      <c r="BA41" s="22"/>
      <c r="BB41" s="22"/>
      <c r="BC41" s="22"/>
    </row>
    <row r="42" spans="3:55" hidden="1" x14ac:dyDescent="0.25">
      <c r="C42" s="6"/>
      <c r="D42" s="6"/>
      <c r="E42" s="1"/>
      <c r="F42" s="1"/>
      <c r="G42" s="1"/>
      <c r="H42" s="143"/>
      <c r="I42" s="1"/>
      <c r="J42" s="1"/>
      <c r="K42" s="1"/>
      <c r="L42" s="143"/>
      <c r="M42" s="1"/>
      <c r="N42" s="1"/>
      <c r="O42" s="1"/>
      <c r="P42" s="1"/>
      <c r="Q42" s="1"/>
      <c r="R42" s="1"/>
      <c r="S42" s="1"/>
      <c r="T42" s="1"/>
      <c r="U42" s="1"/>
      <c r="V42" s="1"/>
      <c r="W42" s="1"/>
      <c r="X42" s="1"/>
      <c r="Y42" s="1"/>
      <c r="Z42" s="1"/>
      <c r="AA42" s="1"/>
      <c r="AB42" s="1"/>
      <c r="AC42" s="1"/>
      <c r="AD42" s="1"/>
      <c r="AE42" s="1"/>
      <c r="AF42" s="1"/>
      <c r="AG42" s="1"/>
      <c r="AH42" s="1"/>
      <c r="AI42" s="1"/>
      <c r="AJ42" s="1"/>
      <c r="AK42" s="1"/>
      <c r="AL42" s="144"/>
      <c r="AM42" s="1"/>
      <c r="AN42" s="1"/>
      <c r="AO42" s="1"/>
      <c r="AP42" s="1"/>
      <c r="AQ42" s="1"/>
      <c r="AR42" s="22"/>
      <c r="AS42" s="22"/>
      <c r="AT42" s="22"/>
      <c r="AU42" s="22"/>
      <c r="AV42" s="22"/>
      <c r="AW42" s="22"/>
      <c r="AX42" s="22"/>
      <c r="AY42" s="22"/>
      <c r="AZ42" s="22"/>
      <c r="BA42" s="22"/>
      <c r="BB42" s="22"/>
      <c r="BC42" s="22"/>
    </row>
    <row r="43" spans="3:55" hidden="1" x14ac:dyDescent="0.25">
      <c r="C43" s="6"/>
      <c r="D43" s="6"/>
      <c r="E43" s="1"/>
      <c r="F43" s="1"/>
      <c r="G43" s="1"/>
      <c r="H43" s="143"/>
      <c r="I43" s="1"/>
      <c r="J43" s="1"/>
      <c r="K43" s="1"/>
      <c r="L43" s="143"/>
      <c r="M43" s="1"/>
      <c r="N43" s="1"/>
      <c r="O43" s="1"/>
      <c r="P43" s="1"/>
      <c r="Q43" s="1"/>
      <c r="R43" s="1"/>
      <c r="S43" s="1"/>
      <c r="T43" s="1"/>
      <c r="U43" s="1"/>
      <c r="V43" s="1"/>
      <c r="W43" s="1"/>
      <c r="X43" s="1"/>
      <c r="Y43" s="1"/>
      <c r="Z43" s="1"/>
      <c r="AA43" s="1"/>
      <c r="AB43" s="1"/>
      <c r="AC43" s="1"/>
      <c r="AD43" s="1"/>
      <c r="AE43" s="1"/>
      <c r="AF43" s="1"/>
      <c r="AG43" s="1"/>
      <c r="AH43" s="1"/>
      <c r="AI43" s="1"/>
      <c r="AJ43" s="1"/>
      <c r="AK43" s="1"/>
      <c r="AL43" s="144"/>
      <c r="AM43" s="1"/>
      <c r="AN43" s="1"/>
      <c r="AO43" s="1"/>
      <c r="AP43" s="1"/>
      <c r="AQ43" s="1"/>
      <c r="AR43" s="22"/>
      <c r="AS43" s="22"/>
      <c r="AT43" s="22"/>
      <c r="AU43" s="22"/>
      <c r="AV43" s="22"/>
      <c r="AW43" s="22"/>
      <c r="AX43" s="22"/>
      <c r="AY43" s="22"/>
      <c r="AZ43" s="22"/>
      <c r="BA43" s="22"/>
      <c r="BB43" s="22"/>
      <c r="BC43" s="22"/>
    </row>
    <row r="44" spans="3:55" x14ac:dyDescent="0.25">
      <c r="C44" s="6"/>
      <c r="D44" s="6"/>
      <c r="E44" s="1"/>
      <c r="F44" s="1"/>
      <c r="G44" s="1"/>
      <c r="H44" s="143"/>
      <c r="I44" s="1"/>
      <c r="J44" s="1"/>
      <c r="K44" s="1"/>
      <c r="L44" s="143"/>
      <c r="M44" s="1"/>
      <c r="N44" s="1"/>
      <c r="O44" s="1"/>
      <c r="P44" s="1"/>
      <c r="Q44" s="1"/>
      <c r="R44" s="1"/>
      <c r="S44" s="1"/>
      <c r="T44" s="1"/>
      <c r="U44" s="1"/>
      <c r="V44" s="1"/>
      <c r="W44" s="1"/>
      <c r="X44" s="1"/>
      <c r="Y44" s="1"/>
      <c r="Z44" s="1"/>
      <c r="AA44" s="1"/>
      <c r="AB44" s="1"/>
      <c r="AC44" s="1"/>
      <c r="AD44" s="1"/>
      <c r="AE44" s="1"/>
      <c r="AF44" s="1"/>
      <c r="AG44" s="1"/>
      <c r="AH44" s="1"/>
      <c r="AI44" s="1"/>
      <c r="AJ44" s="1"/>
      <c r="AK44" s="1"/>
      <c r="AL44" s="144"/>
      <c r="AM44" s="1"/>
      <c r="AN44" s="1"/>
      <c r="AO44" s="1"/>
      <c r="AP44" s="1"/>
      <c r="AQ44" s="1"/>
      <c r="AR44" s="22"/>
      <c r="AS44" s="22"/>
      <c r="AT44" s="22"/>
      <c r="AU44" s="22"/>
      <c r="AV44" s="22"/>
      <c r="AW44" s="22"/>
      <c r="AX44" s="22"/>
      <c r="AY44" s="22"/>
      <c r="AZ44" s="22"/>
      <c r="BA44" s="22"/>
      <c r="BB44" s="22"/>
      <c r="BC44" s="22"/>
    </row>
  </sheetData>
  <mergeCells count="120">
    <mergeCell ref="C35:E35"/>
    <mergeCell ref="C36:E36"/>
    <mergeCell ref="C37:E37"/>
    <mergeCell ref="C38:E38"/>
    <mergeCell ref="C39:E39"/>
    <mergeCell ref="C30:E30"/>
    <mergeCell ref="AV30:AX30"/>
    <mergeCell ref="C31:E31"/>
    <mergeCell ref="C32:E32"/>
    <mergeCell ref="C33:E33"/>
    <mergeCell ref="C34:E34"/>
    <mergeCell ref="B23:E23"/>
    <mergeCell ref="C24:E25"/>
    <mergeCell ref="C26:E26"/>
    <mergeCell ref="C27:E27"/>
    <mergeCell ref="C28:E28"/>
    <mergeCell ref="C29:E29"/>
    <mergeCell ref="BA22:BA23"/>
    <mergeCell ref="BB22:BB23"/>
    <mergeCell ref="BC22:BC23"/>
    <mergeCell ref="BD22:BD23"/>
    <mergeCell ref="BE22:BE23"/>
    <mergeCell ref="BF22:BF23"/>
    <mergeCell ref="AU22:AU23"/>
    <mergeCell ref="AV22:AV23"/>
    <mergeCell ref="AW22:AW23"/>
    <mergeCell ref="AX22:AX23"/>
    <mergeCell ref="AY22:AY23"/>
    <mergeCell ref="AZ22:AZ23"/>
    <mergeCell ref="AJ22:AJ23"/>
    <mergeCell ref="AL22:AL23"/>
    <mergeCell ref="AQ22:AQ23"/>
    <mergeCell ref="AR22:AR23"/>
    <mergeCell ref="AS22:AS23"/>
    <mergeCell ref="AT22:AT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H22:J23"/>
    <mergeCell ref="M22:M23"/>
    <mergeCell ref="N22:N23"/>
    <mergeCell ref="O22:O23"/>
    <mergeCell ref="P22:P23"/>
    <mergeCell ref="Q22:Q23"/>
    <mergeCell ref="AN17:AO17"/>
    <mergeCell ref="C18:C21"/>
    <mergeCell ref="D18:D21"/>
    <mergeCell ref="AN18:AO18"/>
    <mergeCell ref="AN19:AO19"/>
    <mergeCell ref="AN20:AO20"/>
    <mergeCell ref="AN21:AO21"/>
    <mergeCell ref="AN10:AO10"/>
    <mergeCell ref="AN11:AO11"/>
    <mergeCell ref="AN12:AO12"/>
    <mergeCell ref="AN13:AO13"/>
    <mergeCell ref="AN14:AO14"/>
    <mergeCell ref="C15:C16"/>
    <mergeCell ref="D15:D16"/>
    <mergeCell ref="AN15:AO15"/>
    <mergeCell ref="AN16:AO16"/>
    <mergeCell ref="AE8:AF8"/>
    <mergeCell ref="AG8:AH8"/>
    <mergeCell ref="AI8:AJ8"/>
    <mergeCell ref="B10:B21"/>
    <mergeCell ref="C10:C14"/>
    <mergeCell ref="D10:D14"/>
    <mergeCell ref="AX7:AX9"/>
    <mergeCell ref="AY7:BB8"/>
    <mergeCell ref="BC7:BC9"/>
    <mergeCell ref="BD7:BD9"/>
    <mergeCell ref="BE7:BE9"/>
    <mergeCell ref="M8:N8"/>
    <mergeCell ref="O8:P8"/>
    <mergeCell ref="Q8:R8"/>
    <mergeCell ref="S8:T8"/>
    <mergeCell ref="U8:V8"/>
    <mergeCell ref="AK7:AL7"/>
    <mergeCell ref="AM7:AM9"/>
    <mergeCell ref="AN7:AO9"/>
    <mergeCell ref="AP7:AP9"/>
    <mergeCell ref="AQ7:AV8"/>
    <mergeCell ref="AW7:AW9"/>
    <mergeCell ref="H7:H9"/>
    <mergeCell ref="I7:I9"/>
    <mergeCell ref="J7:J9"/>
    <mergeCell ref="K7:K9"/>
    <mergeCell ref="L7:L9"/>
    <mergeCell ref="M7:AJ7"/>
    <mergeCell ref="W8:X8"/>
    <mergeCell ref="Y8:Z8"/>
    <mergeCell ref="AA8:AB8"/>
    <mergeCell ref="AC8:AD8"/>
    <mergeCell ref="B7:B9"/>
    <mergeCell ref="C7:C9"/>
    <mergeCell ref="D7:D9"/>
    <mergeCell ref="E7:E9"/>
    <mergeCell ref="F7:F9"/>
    <mergeCell ref="G7:G9"/>
    <mergeCell ref="C1:C3"/>
    <mergeCell ref="D1:BD1"/>
    <mergeCell ref="D2:BC2"/>
    <mergeCell ref="D3:BC3"/>
    <mergeCell ref="B6:H6"/>
    <mergeCell ref="I6:AP6"/>
    <mergeCell ref="AQ6:BE6"/>
  </mergeCells>
  <printOptions horizontalCentered="1" verticalCentered="1"/>
  <pageMargins left="0.31496062992125984" right="0.31496062992125984" top="0.74803149606299213" bottom="0.74803149606299213" header="0.31496062992125984" footer="0.31496062992125984"/>
  <pageSetup scale="56" orientation="landscape" r:id="rId1"/>
  <colBreaks count="2" manualBreakCount="2">
    <brk id="42" max="22" man="1"/>
    <brk id="57" max="2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PlandeAcción 2019</vt:lpstr>
      <vt:lpstr>'PlandeAcción 2019'!Área_de_impresión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Administrativa</dc:creator>
  <cp:lastModifiedBy>Administrativa</cp:lastModifiedBy>
  <dcterms:created xsi:type="dcterms:W3CDTF">2019-01-31T23:04:24Z</dcterms:created>
  <dcterms:modified xsi:type="dcterms:W3CDTF">2019-01-31T23:05:09Z</dcterms:modified>
</cp:coreProperties>
</file>